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85" windowWidth="27495" windowHeight="6855"/>
  </bookViews>
  <sheets>
    <sheet name="PEA VOLTA 409 (เปิดแล้ว)" sheetId="1" r:id="rId1"/>
    <sheet name="นับจำนวน จังหวัด+ตู้+หัว 214" sheetId="2" state="hidden" r:id="rId2"/>
  </sheets>
  <definedNames>
    <definedName name="_xlnm._FilterDatabase" localSheetId="1" hidden="1">'นับจำนวน จังหวัด+ตู้+หัว 214'!$A$1:$Z$78</definedName>
  </definedNames>
  <calcPr calcId="144525"/>
</workbook>
</file>

<file path=xl/calcChain.xml><?xml version="1.0" encoding="utf-8"?>
<calcChain xmlns="http://schemas.openxmlformats.org/spreadsheetml/2006/main">
  <c r="AG77" i="2" l="1"/>
  <c r="AF77" i="2"/>
  <c r="AD77" i="2"/>
  <c r="AC77" i="2"/>
  <c r="AB77" i="2"/>
  <c r="Z77" i="2"/>
  <c r="Y77" i="2"/>
  <c r="K77" i="2"/>
  <c r="H77" i="2"/>
  <c r="G77" i="2"/>
  <c r="F77" i="2"/>
  <c r="D77" i="2"/>
  <c r="C77" i="2"/>
  <c r="AG76" i="2"/>
  <c r="AF76" i="2"/>
  <c r="AD76" i="2"/>
  <c r="AC76" i="2"/>
  <c r="AB76" i="2"/>
  <c r="Z76" i="2"/>
  <c r="Y76" i="2"/>
  <c r="K76" i="2"/>
  <c r="H76" i="2"/>
  <c r="G76" i="2"/>
  <c r="F76" i="2"/>
  <c r="D76" i="2"/>
  <c r="C76" i="2"/>
  <c r="AG75" i="2"/>
  <c r="AF75" i="2"/>
  <c r="AD75" i="2"/>
  <c r="AC75" i="2"/>
  <c r="AB75" i="2"/>
  <c r="Z75" i="2"/>
  <c r="Y75" i="2"/>
  <c r="E75" i="2" s="1"/>
  <c r="K75" i="2"/>
  <c r="H75" i="2"/>
  <c r="G75" i="2"/>
  <c r="F75" i="2"/>
  <c r="D75" i="2"/>
  <c r="C75" i="2"/>
  <c r="AG74" i="2"/>
  <c r="AF74" i="2"/>
  <c r="M74" i="2" s="1"/>
  <c r="AD74" i="2"/>
  <c r="AC74" i="2"/>
  <c r="AB74" i="2"/>
  <c r="Z74" i="2"/>
  <c r="Y74" i="2"/>
  <c r="E74" i="2" s="1"/>
  <c r="K74" i="2"/>
  <c r="H74" i="2"/>
  <c r="G74" i="2"/>
  <c r="F74" i="2"/>
  <c r="D74" i="2"/>
  <c r="C74" i="2"/>
  <c r="AG73" i="2"/>
  <c r="AF73" i="2"/>
  <c r="M73" i="2" s="1"/>
  <c r="AD73" i="2"/>
  <c r="AC73" i="2"/>
  <c r="AB73" i="2"/>
  <c r="L73" i="2" s="1"/>
  <c r="Z73" i="2"/>
  <c r="Y73" i="2"/>
  <c r="E73" i="2" s="1"/>
  <c r="K73" i="2"/>
  <c r="H73" i="2"/>
  <c r="G73" i="2"/>
  <c r="F73" i="2"/>
  <c r="D73" i="2"/>
  <c r="C73" i="2"/>
  <c r="AG72" i="2"/>
  <c r="AF72" i="2"/>
  <c r="M72" i="2" s="1"/>
  <c r="AD72" i="2"/>
  <c r="AC72" i="2"/>
  <c r="AB72" i="2"/>
  <c r="L72" i="2" s="1"/>
  <c r="Z72" i="2"/>
  <c r="Y72" i="2"/>
  <c r="E72" i="2" s="1"/>
  <c r="K72" i="2"/>
  <c r="H72" i="2"/>
  <c r="G72" i="2"/>
  <c r="F72" i="2"/>
  <c r="D72" i="2"/>
  <c r="C72" i="2"/>
  <c r="AG71" i="2"/>
  <c r="AF71" i="2"/>
  <c r="M71" i="2" s="1"/>
  <c r="AD71" i="2"/>
  <c r="AC71" i="2"/>
  <c r="AB71" i="2"/>
  <c r="L71" i="2" s="1"/>
  <c r="Z71" i="2"/>
  <c r="Y71" i="2"/>
  <c r="K71" i="2"/>
  <c r="H71" i="2"/>
  <c r="G71" i="2"/>
  <c r="F71" i="2"/>
  <c r="D71" i="2"/>
  <c r="C71" i="2"/>
  <c r="AG70" i="2"/>
  <c r="AF70" i="2"/>
  <c r="AD70" i="2"/>
  <c r="AC70" i="2"/>
  <c r="AB70" i="2"/>
  <c r="L70" i="2" s="1"/>
  <c r="Z70" i="2"/>
  <c r="Y70" i="2"/>
  <c r="K70" i="2"/>
  <c r="H70" i="2"/>
  <c r="G70" i="2"/>
  <c r="F70" i="2"/>
  <c r="D70" i="2"/>
  <c r="C70" i="2"/>
  <c r="AG69" i="2"/>
  <c r="AF69" i="2"/>
  <c r="AD69" i="2"/>
  <c r="AC69" i="2"/>
  <c r="AB69" i="2"/>
  <c r="Z69" i="2"/>
  <c r="Y69" i="2"/>
  <c r="K69" i="2"/>
  <c r="H69" i="2"/>
  <c r="G69" i="2"/>
  <c r="F69" i="2"/>
  <c r="D69" i="2"/>
  <c r="C69" i="2"/>
  <c r="AG68" i="2"/>
  <c r="AF68" i="2"/>
  <c r="AD68" i="2"/>
  <c r="AC68" i="2"/>
  <c r="AB68" i="2"/>
  <c r="Z68" i="2"/>
  <c r="Y68" i="2"/>
  <c r="K68" i="2"/>
  <c r="H68" i="2"/>
  <c r="G68" i="2"/>
  <c r="F68" i="2"/>
  <c r="D68" i="2"/>
  <c r="C68" i="2"/>
  <c r="AG67" i="2"/>
  <c r="AF67" i="2"/>
  <c r="AD67" i="2"/>
  <c r="AC67" i="2"/>
  <c r="AB67" i="2"/>
  <c r="Z67" i="2"/>
  <c r="Y67" i="2"/>
  <c r="E67" i="2" s="1"/>
  <c r="K67" i="2"/>
  <c r="H67" i="2"/>
  <c r="G67" i="2"/>
  <c r="F67" i="2"/>
  <c r="D67" i="2"/>
  <c r="C67" i="2"/>
  <c r="AG66" i="2"/>
  <c r="AF66" i="2"/>
  <c r="M66" i="2" s="1"/>
  <c r="AD66" i="2"/>
  <c r="AC66" i="2"/>
  <c r="AB66" i="2"/>
  <c r="Z66" i="2"/>
  <c r="Y66" i="2"/>
  <c r="E66" i="2" s="1"/>
  <c r="K66" i="2"/>
  <c r="H66" i="2"/>
  <c r="G66" i="2"/>
  <c r="F66" i="2"/>
  <c r="D66" i="2"/>
  <c r="C66" i="2"/>
  <c r="AG65" i="2"/>
  <c r="AF65" i="2"/>
  <c r="M65" i="2" s="1"/>
  <c r="AD65" i="2"/>
  <c r="AC65" i="2"/>
  <c r="AB65" i="2"/>
  <c r="L65" i="2" s="1"/>
  <c r="Z65" i="2"/>
  <c r="Y65" i="2"/>
  <c r="E65" i="2" s="1"/>
  <c r="K65" i="2"/>
  <c r="H65" i="2"/>
  <c r="G65" i="2"/>
  <c r="F65" i="2"/>
  <c r="D65" i="2"/>
  <c r="C65" i="2"/>
  <c r="AG64" i="2"/>
  <c r="AF64" i="2"/>
  <c r="M64" i="2" s="1"/>
  <c r="AD64" i="2"/>
  <c r="AC64" i="2"/>
  <c r="AB64" i="2"/>
  <c r="L64" i="2" s="1"/>
  <c r="Z64" i="2"/>
  <c r="Y64" i="2"/>
  <c r="E64" i="2" s="1"/>
  <c r="K64" i="2"/>
  <c r="H64" i="2"/>
  <c r="G64" i="2"/>
  <c r="F64" i="2"/>
  <c r="D64" i="2"/>
  <c r="C64" i="2"/>
  <c r="AG63" i="2"/>
  <c r="AF63" i="2"/>
  <c r="M63" i="2" s="1"/>
  <c r="AD63" i="2"/>
  <c r="AC63" i="2"/>
  <c r="AB63" i="2"/>
  <c r="L63" i="2" s="1"/>
  <c r="Z63" i="2"/>
  <c r="Y63" i="2"/>
  <c r="K63" i="2"/>
  <c r="H63" i="2"/>
  <c r="G63" i="2"/>
  <c r="F63" i="2"/>
  <c r="D63" i="2"/>
  <c r="C63" i="2"/>
  <c r="AG62" i="2"/>
  <c r="AF62" i="2"/>
  <c r="AD62" i="2"/>
  <c r="AC62" i="2"/>
  <c r="AB62" i="2"/>
  <c r="L62" i="2" s="1"/>
  <c r="Z62" i="2"/>
  <c r="Y62" i="2"/>
  <c r="K62" i="2"/>
  <c r="H62" i="2"/>
  <c r="G62" i="2"/>
  <c r="F62" i="2"/>
  <c r="D62" i="2"/>
  <c r="C62" i="2"/>
  <c r="AG61" i="2"/>
  <c r="AF61" i="2"/>
  <c r="AD61" i="2"/>
  <c r="AC61" i="2"/>
  <c r="AB61" i="2"/>
  <c r="Z61" i="2"/>
  <c r="Y61" i="2"/>
  <c r="K61" i="2"/>
  <c r="H61" i="2"/>
  <c r="G61" i="2"/>
  <c r="F61" i="2"/>
  <c r="D61" i="2"/>
  <c r="C61" i="2"/>
  <c r="AG60" i="2"/>
  <c r="AF60" i="2"/>
  <c r="AD60" i="2"/>
  <c r="AC60" i="2"/>
  <c r="AB60" i="2"/>
  <c r="Z60" i="2"/>
  <c r="Y60" i="2"/>
  <c r="K60" i="2"/>
  <c r="H60" i="2"/>
  <c r="G60" i="2"/>
  <c r="F60" i="2"/>
  <c r="D60" i="2"/>
  <c r="C60" i="2"/>
  <c r="AG59" i="2"/>
  <c r="AF59" i="2"/>
  <c r="AD59" i="2"/>
  <c r="AC59" i="2"/>
  <c r="AB59" i="2"/>
  <c r="Z59" i="2"/>
  <c r="Y59" i="2"/>
  <c r="E59" i="2" s="1"/>
  <c r="K59" i="2"/>
  <c r="H59" i="2"/>
  <c r="G59" i="2"/>
  <c r="F59" i="2"/>
  <c r="D59" i="2"/>
  <c r="C59" i="2"/>
  <c r="AG58" i="2"/>
  <c r="AF58" i="2"/>
  <c r="M58" i="2" s="1"/>
  <c r="AD58" i="2"/>
  <c r="AC58" i="2"/>
  <c r="AB58" i="2"/>
  <c r="Z58" i="2"/>
  <c r="Y58" i="2"/>
  <c r="K58" i="2"/>
  <c r="H58" i="2"/>
  <c r="G58" i="2"/>
  <c r="F58" i="2"/>
  <c r="D58" i="2"/>
  <c r="C58" i="2"/>
  <c r="AG57" i="2"/>
  <c r="AF57" i="2"/>
  <c r="AD57" i="2"/>
  <c r="AC57" i="2"/>
  <c r="AB57" i="2"/>
  <c r="L57" i="2" s="1"/>
  <c r="Z57" i="2"/>
  <c r="Y57" i="2"/>
  <c r="E57" i="2" s="1"/>
  <c r="K57" i="2"/>
  <c r="H57" i="2"/>
  <c r="G57" i="2"/>
  <c r="F57" i="2"/>
  <c r="D57" i="2"/>
  <c r="C57" i="2"/>
  <c r="AG56" i="2"/>
  <c r="AF56" i="2"/>
  <c r="M56" i="2" s="1"/>
  <c r="AD56" i="2"/>
  <c r="AC56" i="2"/>
  <c r="AB56" i="2"/>
  <c r="Z56" i="2"/>
  <c r="Y56" i="2"/>
  <c r="E56" i="2" s="1"/>
  <c r="K56" i="2"/>
  <c r="H56" i="2"/>
  <c r="G56" i="2"/>
  <c r="F56" i="2"/>
  <c r="D56" i="2"/>
  <c r="C56" i="2"/>
  <c r="AG55" i="2"/>
  <c r="AF55" i="2"/>
  <c r="M55" i="2" s="1"/>
  <c r="AD55" i="2"/>
  <c r="AC55" i="2"/>
  <c r="AB55" i="2"/>
  <c r="Z55" i="2"/>
  <c r="Y55" i="2"/>
  <c r="E55" i="2" s="1"/>
  <c r="K55" i="2"/>
  <c r="H55" i="2"/>
  <c r="G55" i="2"/>
  <c r="F55" i="2"/>
  <c r="D55" i="2"/>
  <c r="C55" i="2"/>
  <c r="AG54" i="2"/>
  <c r="AF54" i="2"/>
  <c r="M54" i="2" s="1"/>
  <c r="AD54" i="2"/>
  <c r="AC54" i="2"/>
  <c r="AB54" i="2"/>
  <c r="L54" i="2" s="1"/>
  <c r="Z54" i="2"/>
  <c r="Y54" i="2"/>
  <c r="K54" i="2"/>
  <c r="H54" i="2"/>
  <c r="G54" i="2"/>
  <c r="F54" i="2"/>
  <c r="D54" i="2"/>
  <c r="C54" i="2"/>
  <c r="AG53" i="2"/>
  <c r="AF53" i="2"/>
  <c r="AD53" i="2"/>
  <c r="AC53" i="2"/>
  <c r="AB53" i="2"/>
  <c r="Z53" i="2"/>
  <c r="Y53" i="2"/>
  <c r="K53" i="2"/>
  <c r="H53" i="2"/>
  <c r="G53" i="2"/>
  <c r="F53" i="2"/>
  <c r="D53" i="2"/>
  <c r="C53" i="2"/>
  <c r="AG52" i="2"/>
  <c r="AF52" i="2"/>
  <c r="AD52" i="2"/>
  <c r="AC52" i="2"/>
  <c r="AB52" i="2"/>
  <c r="Z52" i="2"/>
  <c r="Y52" i="2"/>
  <c r="K52" i="2"/>
  <c r="H52" i="2"/>
  <c r="G52" i="2"/>
  <c r="F52" i="2"/>
  <c r="D52" i="2"/>
  <c r="C52" i="2"/>
  <c r="AG51" i="2"/>
  <c r="AF51" i="2"/>
  <c r="AD51" i="2"/>
  <c r="AC51" i="2"/>
  <c r="AB51" i="2"/>
  <c r="Z51" i="2"/>
  <c r="Y51" i="2"/>
  <c r="E51" i="2" s="1"/>
  <c r="K51" i="2"/>
  <c r="H51" i="2"/>
  <c r="G51" i="2"/>
  <c r="F51" i="2"/>
  <c r="D51" i="2"/>
  <c r="C51" i="2"/>
  <c r="AG50" i="2"/>
  <c r="AF50" i="2"/>
  <c r="M50" i="2" s="1"/>
  <c r="AD50" i="2"/>
  <c r="AC50" i="2"/>
  <c r="AB50" i="2"/>
  <c r="Z50" i="2"/>
  <c r="Y50" i="2"/>
  <c r="K50" i="2"/>
  <c r="H50" i="2"/>
  <c r="G50" i="2"/>
  <c r="F50" i="2"/>
  <c r="D50" i="2"/>
  <c r="C50" i="2"/>
  <c r="AG49" i="2"/>
  <c r="AF49" i="2"/>
  <c r="AD49" i="2"/>
  <c r="AC49" i="2"/>
  <c r="AB49" i="2"/>
  <c r="L49" i="2" s="1"/>
  <c r="Z49" i="2"/>
  <c r="Y49" i="2"/>
  <c r="E49" i="2" s="1"/>
  <c r="K49" i="2"/>
  <c r="H49" i="2"/>
  <c r="G49" i="2"/>
  <c r="F49" i="2"/>
  <c r="D49" i="2"/>
  <c r="C49" i="2"/>
  <c r="AG48" i="2"/>
  <c r="AF48" i="2"/>
  <c r="M48" i="2" s="1"/>
  <c r="AD48" i="2"/>
  <c r="AC48" i="2"/>
  <c r="AB48" i="2"/>
  <c r="Z48" i="2"/>
  <c r="Y48" i="2"/>
  <c r="K48" i="2"/>
  <c r="H48" i="2"/>
  <c r="G48" i="2"/>
  <c r="F48" i="2"/>
  <c r="D48" i="2"/>
  <c r="C48" i="2"/>
  <c r="AG47" i="2"/>
  <c r="AF47" i="2"/>
  <c r="AD47" i="2"/>
  <c r="AC47" i="2"/>
  <c r="AB47" i="2"/>
  <c r="Z47" i="2"/>
  <c r="Y47" i="2"/>
  <c r="E47" i="2" s="1"/>
  <c r="K47" i="2"/>
  <c r="H47" i="2"/>
  <c r="G47" i="2"/>
  <c r="F47" i="2"/>
  <c r="D47" i="2"/>
  <c r="C47" i="2"/>
  <c r="AG46" i="2"/>
  <c r="AF46" i="2"/>
  <c r="M46" i="2" s="1"/>
  <c r="AD46" i="2"/>
  <c r="AC46" i="2"/>
  <c r="AB46" i="2"/>
  <c r="Z46" i="2"/>
  <c r="Y46" i="2"/>
  <c r="K46" i="2"/>
  <c r="H46" i="2"/>
  <c r="G46" i="2"/>
  <c r="F46" i="2"/>
  <c r="D46" i="2"/>
  <c r="C46" i="2"/>
  <c r="AG45" i="2"/>
  <c r="AF45" i="2"/>
  <c r="AD45" i="2"/>
  <c r="AC45" i="2"/>
  <c r="AB45" i="2"/>
  <c r="Z45" i="2"/>
  <c r="Y45" i="2"/>
  <c r="K45" i="2"/>
  <c r="H45" i="2"/>
  <c r="G45" i="2"/>
  <c r="F45" i="2"/>
  <c r="D45" i="2"/>
  <c r="C45" i="2"/>
  <c r="AG44" i="2"/>
  <c r="AF44" i="2"/>
  <c r="AD44" i="2"/>
  <c r="AC44" i="2"/>
  <c r="AB44" i="2"/>
  <c r="Z44" i="2"/>
  <c r="Y44" i="2"/>
  <c r="K44" i="2"/>
  <c r="H44" i="2"/>
  <c r="G44" i="2"/>
  <c r="F44" i="2"/>
  <c r="D44" i="2"/>
  <c r="C44" i="2"/>
  <c r="AG43" i="2"/>
  <c r="AF43" i="2"/>
  <c r="AD43" i="2"/>
  <c r="AC43" i="2"/>
  <c r="AB43" i="2"/>
  <c r="Z43" i="2"/>
  <c r="Y43" i="2"/>
  <c r="E43" i="2" s="1"/>
  <c r="K43" i="2"/>
  <c r="H43" i="2"/>
  <c r="G43" i="2"/>
  <c r="F43" i="2"/>
  <c r="D43" i="2"/>
  <c r="C43" i="2"/>
  <c r="AG42" i="2"/>
  <c r="AF42" i="2"/>
  <c r="M42" i="2" s="1"/>
  <c r="AD42" i="2"/>
  <c r="AC42" i="2"/>
  <c r="AB42" i="2"/>
  <c r="Z42" i="2"/>
  <c r="Y42" i="2"/>
  <c r="K42" i="2"/>
  <c r="H42" i="2"/>
  <c r="G42" i="2"/>
  <c r="F42" i="2"/>
  <c r="D42" i="2"/>
  <c r="C42" i="2"/>
  <c r="AG41" i="2"/>
  <c r="AF41" i="2"/>
  <c r="AD41" i="2"/>
  <c r="AC41" i="2"/>
  <c r="AB41" i="2"/>
  <c r="Z41" i="2"/>
  <c r="Y41" i="2"/>
  <c r="E41" i="2" s="1"/>
  <c r="K41" i="2"/>
  <c r="H41" i="2"/>
  <c r="G41" i="2"/>
  <c r="F41" i="2"/>
  <c r="D41" i="2"/>
  <c r="C41" i="2"/>
  <c r="AG40" i="2"/>
  <c r="AF40" i="2"/>
  <c r="M40" i="2" s="1"/>
  <c r="AD40" i="2"/>
  <c r="AC40" i="2"/>
  <c r="AB40" i="2"/>
  <c r="Z40" i="2"/>
  <c r="Y40" i="2"/>
  <c r="K40" i="2"/>
  <c r="H40" i="2"/>
  <c r="G40" i="2"/>
  <c r="F40" i="2"/>
  <c r="D40" i="2"/>
  <c r="C40" i="2"/>
  <c r="AG39" i="2"/>
  <c r="AF39" i="2"/>
  <c r="AD39" i="2"/>
  <c r="AC39" i="2"/>
  <c r="AB39" i="2"/>
  <c r="Z39" i="2"/>
  <c r="Y39" i="2"/>
  <c r="E39" i="2" s="1"/>
  <c r="K39" i="2"/>
  <c r="H39" i="2"/>
  <c r="G39" i="2"/>
  <c r="F39" i="2"/>
  <c r="D39" i="2"/>
  <c r="C39" i="2"/>
  <c r="AG38" i="2"/>
  <c r="AF38" i="2"/>
  <c r="M38" i="2" s="1"/>
  <c r="AD38" i="2"/>
  <c r="AC38" i="2"/>
  <c r="AB38" i="2"/>
  <c r="Z38" i="2"/>
  <c r="Y38" i="2"/>
  <c r="K38" i="2"/>
  <c r="H38" i="2"/>
  <c r="G38" i="2"/>
  <c r="F38" i="2"/>
  <c r="D38" i="2"/>
  <c r="C38" i="2"/>
  <c r="AG37" i="2"/>
  <c r="AF37" i="2"/>
  <c r="AD37" i="2"/>
  <c r="AC37" i="2"/>
  <c r="AB37" i="2"/>
  <c r="L37" i="2" s="1"/>
  <c r="Z37" i="2"/>
  <c r="Y37" i="2"/>
  <c r="K37" i="2"/>
  <c r="H37" i="2"/>
  <c r="G37" i="2"/>
  <c r="F37" i="2"/>
  <c r="D37" i="2"/>
  <c r="C37" i="2"/>
  <c r="AG36" i="2"/>
  <c r="AF36" i="2"/>
  <c r="AD36" i="2"/>
  <c r="AC36" i="2"/>
  <c r="AB36" i="2"/>
  <c r="Z36" i="2"/>
  <c r="Y36" i="2"/>
  <c r="K36" i="2"/>
  <c r="H36" i="2"/>
  <c r="G36" i="2"/>
  <c r="F36" i="2"/>
  <c r="D36" i="2"/>
  <c r="C36" i="2"/>
  <c r="AG35" i="2"/>
  <c r="AF35" i="2"/>
  <c r="AD35" i="2"/>
  <c r="AC35" i="2"/>
  <c r="AB35" i="2"/>
  <c r="Z35" i="2"/>
  <c r="Y35" i="2"/>
  <c r="E35" i="2" s="1"/>
  <c r="K35" i="2"/>
  <c r="H35" i="2"/>
  <c r="G35" i="2"/>
  <c r="F35" i="2"/>
  <c r="D35" i="2"/>
  <c r="C35" i="2"/>
  <c r="AG34" i="2"/>
  <c r="AF34" i="2"/>
  <c r="M34" i="2" s="1"/>
  <c r="AD34" i="2"/>
  <c r="AC34" i="2"/>
  <c r="AB34" i="2"/>
  <c r="Z34" i="2"/>
  <c r="Y34" i="2"/>
  <c r="K34" i="2"/>
  <c r="H34" i="2"/>
  <c r="G34" i="2"/>
  <c r="F34" i="2"/>
  <c r="D34" i="2"/>
  <c r="C34" i="2"/>
  <c r="AG33" i="2"/>
  <c r="AF33" i="2"/>
  <c r="AD33" i="2"/>
  <c r="AC33" i="2"/>
  <c r="AB33" i="2"/>
  <c r="Z33" i="2"/>
  <c r="Y33" i="2"/>
  <c r="E33" i="2" s="1"/>
  <c r="K33" i="2"/>
  <c r="H33" i="2"/>
  <c r="G33" i="2"/>
  <c r="F33" i="2"/>
  <c r="D33" i="2"/>
  <c r="C33" i="2"/>
  <c r="AG32" i="2"/>
  <c r="AF32" i="2"/>
  <c r="M32" i="2" s="1"/>
  <c r="AD32" i="2"/>
  <c r="AC32" i="2"/>
  <c r="AB32" i="2"/>
  <c r="Z32" i="2"/>
  <c r="Y32" i="2"/>
  <c r="K32" i="2"/>
  <c r="H32" i="2"/>
  <c r="G32" i="2"/>
  <c r="F32" i="2"/>
  <c r="D32" i="2"/>
  <c r="C32" i="2"/>
  <c r="AG31" i="2"/>
  <c r="AF31" i="2"/>
  <c r="AD31" i="2"/>
  <c r="AC31" i="2"/>
  <c r="AB31" i="2"/>
  <c r="Z31" i="2"/>
  <c r="Y31" i="2"/>
  <c r="E31" i="2" s="1"/>
  <c r="K31" i="2"/>
  <c r="H31" i="2"/>
  <c r="G31" i="2"/>
  <c r="F31" i="2"/>
  <c r="D31" i="2"/>
  <c r="C31" i="2"/>
  <c r="AG30" i="2"/>
  <c r="AF30" i="2"/>
  <c r="M30" i="2" s="1"/>
  <c r="AD30" i="2"/>
  <c r="AC30" i="2"/>
  <c r="AB30" i="2"/>
  <c r="Z30" i="2"/>
  <c r="Y30" i="2"/>
  <c r="K30" i="2"/>
  <c r="H30" i="2"/>
  <c r="G30" i="2"/>
  <c r="F30" i="2"/>
  <c r="D30" i="2"/>
  <c r="C30" i="2"/>
  <c r="AG29" i="2"/>
  <c r="AF29" i="2"/>
  <c r="AD29" i="2"/>
  <c r="AC29" i="2"/>
  <c r="AB29" i="2"/>
  <c r="L29" i="2" s="1"/>
  <c r="Z29" i="2"/>
  <c r="Y29" i="2"/>
  <c r="K29" i="2"/>
  <c r="H29" i="2"/>
  <c r="G29" i="2"/>
  <c r="F29" i="2"/>
  <c r="D29" i="2"/>
  <c r="C29" i="2"/>
  <c r="AG28" i="2"/>
  <c r="AF28" i="2"/>
  <c r="AD28" i="2"/>
  <c r="AC28" i="2"/>
  <c r="AB28" i="2"/>
  <c r="Z28" i="2"/>
  <c r="Y28" i="2"/>
  <c r="K28" i="2"/>
  <c r="H28" i="2"/>
  <c r="G28" i="2"/>
  <c r="F28" i="2"/>
  <c r="D28" i="2"/>
  <c r="C28" i="2"/>
  <c r="AG27" i="2"/>
  <c r="AF27" i="2"/>
  <c r="AD27" i="2"/>
  <c r="AC27" i="2"/>
  <c r="AB27" i="2"/>
  <c r="Z27" i="2"/>
  <c r="Y27" i="2"/>
  <c r="E27" i="2" s="1"/>
  <c r="K27" i="2"/>
  <c r="H27" i="2"/>
  <c r="G27" i="2"/>
  <c r="F27" i="2"/>
  <c r="D27" i="2"/>
  <c r="C27" i="2"/>
  <c r="AG26" i="2"/>
  <c r="AF26" i="2"/>
  <c r="M26" i="2" s="1"/>
  <c r="AD26" i="2"/>
  <c r="AC26" i="2"/>
  <c r="AB26" i="2"/>
  <c r="Z26" i="2"/>
  <c r="Y26" i="2"/>
  <c r="K26" i="2"/>
  <c r="H26" i="2"/>
  <c r="G26" i="2"/>
  <c r="F26" i="2"/>
  <c r="D26" i="2"/>
  <c r="C26" i="2"/>
  <c r="AG25" i="2"/>
  <c r="AF25" i="2"/>
  <c r="AD25" i="2"/>
  <c r="AC25" i="2"/>
  <c r="AB25" i="2"/>
  <c r="Z25" i="2"/>
  <c r="Y25" i="2"/>
  <c r="E25" i="2" s="1"/>
  <c r="K25" i="2"/>
  <c r="H25" i="2"/>
  <c r="G25" i="2"/>
  <c r="F25" i="2"/>
  <c r="D25" i="2"/>
  <c r="C25" i="2"/>
  <c r="AG24" i="2"/>
  <c r="AF24" i="2"/>
  <c r="M24" i="2" s="1"/>
  <c r="AD24" i="2"/>
  <c r="AC24" i="2"/>
  <c r="AB24" i="2"/>
  <c r="Z24" i="2"/>
  <c r="Y24" i="2"/>
  <c r="K24" i="2"/>
  <c r="H24" i="2"/>
  <c r="G24" i="2"/>
  <c r="F24" i="2"/>
  <c r="D24" i="2"/>
  <c r="C24" i="2"/>
  <c r="AG23" i="2"/>
  <c r="AF23" i="2"/>
  <c r="AD23" i="2"/>
  <c r="AC23" i="2"/>
  <c r="AB23" i="2"/>
  <c r="Z23" i="2"/>
  <c r="Y23" i="2"/>
  <c r="E23" i="2" s="1"/>
  <c r="K23" i="2"/>
  <c r="H23" i="2"/>
  <c r="G23" i="2"/>
  <c r="F23" i="2"/>
  <c r="D23" i="2"/>
  <c r="C23" i="2"/>
  <c r="AG22" i="2"/>
  <c r="AF22" i="2"/>
  <c r="M22" i="2" s="1"/>
  <c r="AD22" i="2"/>
  <c r="AC22" i="2"/>
  <c r="AB22" i="2"/>
  <c r="Z22" i="2"/>
  <c r="Y22" i="2"/>
  <c r="K22" i="2"/>
  <c r="H22" i="2"/>
  <c r="G22" i="2"/>
  <c r="F22" i="2"/>
  <c r="D22" i="2"/>
  <c r="C22" i="2"/>
  <c r="AG21" i="2"/>
  <c r="AF21" i="2"/>
  <c r="AD21" i="2"/>
  <c r="AC21" i="2"/>
  <c r="AB21" i="2"/>
  <c r="L21" i="2" s="1"/>
  <c r="Z21" i="2"/>
  <c r="Y21" i="2"/>
  <c r="K21" i="2"/>
  <c r="H21" i="2"/>
  <c r="G21" i="2"/>
  <c r="F21" i="2"/>
  <c r="D21" i="2"/>
  <c r="C21" i="2"/>
  <c r="AG20" i="2"/>
  <c r="AF20" i="2"/>
  <c r="AD20" i="2"/>
  <c r="AC20" i="2"/>
  <c r="AB20" i="2"/>
  <c r="Z20" i="2"/>
  <c r="Y20" i="2"/>
  <c r="K20" i="2"/>
  <c r="H20" i="2"/>
  <c r="G20" i="2"/>
  <c r="F20" i="2"/>
  <c r="D20" i="2"/>
  <c r="C20" i="2"/>
  <c r="AG19" i="2"/>
  <c r="AF19" i="2"/>
  <c r="AD19" i="2"/>
  <c r="AC19" i="2"/>
  <c r="AB19" i="2"/>
  <c r="Z19" i="2"/>
  <c r="Y19" i="2"/>
  <c r="Q19" i="2"/>
  <c r="K19" i="2"/>
  <c r="H19" i="2"/>
  <c r="G19" i="2"/>
  <c r="F19" i="2"/>
  <c r="D19" i="2"/>
  <c r="C19" i="2"/>
  <c r="AG18" i="2"/>
  <c r="AF18" i="2"/>
  <c r="AD18" i="2"/>
  <c r="AC18" i="2"/>
  <c r="AB18" i="2"/>
  <c r="Z18" i="2"/>
  <c r="Y18" i="2"/>
  <c r="K18" i="2"/>
  <c r="H18" i="2"/>
  <c r="G18" i="2"/>
  <c r="F18" i="2"/>
  <c r="D18" i="2"/>
  <c r="C18" i="2"/>
  <c r="AG17" i="2"/>
  <c r="AF17" i="2"/>
  <c r="AD17" i="2"/>
  <c r="AC17" i="2"/>
  <c r="AB17" i="2"/>
  <c r="Z17" i="2"/>
  <c r="Y17" i="2"/>
  <c r="Q17" i="2"/>
  <c r="K17" i="2"/>
  <c r="H17" i="2"/>
  <c r="G17" i="2"/>
  <c r="F17" i="2"/>
  <c r="D17" i="2"/>
  <c r="C17" i="2"/>
  <c r="AG16" i="2"/>
  <c r="AF16" i="2"/>
  <c r="AD16" i="2"/>
  <c r="AC16" i="2"/>
  <c r="AB16" i="2"/>
  <c r="Z16" i="2"/>
  <c r="Y16" i="2"/>
  <c r="Q16" i="2"/>
  <c r="K16" i="2"/>
  <c r="H16" i="2"/>
  <c r="G16" i="2"/>
  <c r="F16" i="2"/>
  <c r="D16" i="2"/>
  <c r="C16" i="2"/>
  <c r="AG15" i="2"/>
  <c r="AF15" i="2"/>
  <c r="M15" i="2" s="1"/>
  <c r="AD15" i="2"/>
  <c r="AC15" i="2"/>
  <c r="AB15" i="2"/>
  <c r="Z15" i="2"/>
  <c r="Y15" i="2"/>
  <c r="Q15" i="2"/>
  <c r="K15" i="2"/>
  <c r="H15" i="2"/>
  <c r="G15" i="2"/>
  <c r="F15" i="2"/>
  <c r="D15" i="2"/>
  <c r="C15" i="2"/>
  <c r="AG14" i="2"/>
  <c r="AF14" i="2"/>
  <c r="AD14" i="2"/>
  <c r="AC14" i="2"/>
  <c r="AB14" i="2"/>
  <c r="Z14" i="2"/>
  <c r="Y14" i="2"/>
  <c r="K14" i="2"/>
  <c r="H14" i="2"/>
  <c r="G14" i="2"/>
  <c r="F14" i="2"/>
  <c r="D14" i="2"/>
  <c r="C14" i="2"/>
  <c r="AG13" i="2"/>
  <c r="AF13" i="2"/>
  <c r="AD13" i="2"/>
  <c r="AC13" i="2"/>
  <c r="AB13" i="2"/>
  <c r="Z13" i="2"/>
  <c r="Y13" i="2"/>
  <c r="Q13" i="2"/>
  <c r="K13" i="2"/>
  <c r="H13" i="2"/>
  <c r="G13" i="2"/>
  <c r="F13" i="2"/>
  <c r="D13" i="2"/>
  <c r="C13" i="2"/>
  <c r="AG12" i="2"/>
  <c r="AF12" i="2"/>
  <c r="AD12" i="2"/>
  <c r="AC12" i="2"/>
  <c r="AB12" i="2"/>
  <c r="Z12" i="2"/>
  <c r="Y12" i="2"/>
  <c r="Q12" i="2"/>
  <c r="K12" i="2"/>
  <c r="H12" i="2"/>
  <c r="G12" i="2"/>
  <c r="F12" i="2"/>
  <c r="D12" i="2"/>
  <c r="C12" i="2"/>
  <c r="AG11" i="2"/>
  <c r="AF11" i="2"/>
  <c r="AD11" i="2"/>
  <c r="AC11" i="2"/>
  <c r="AB11" i="2"/>
  <c r="Z11" i="2"/>
  <c r="Y11" i="2"/>
  <c r="Q11" i="2"/>
  <c r="K11" i="2"/>
  <c r="H11" i="2"/>
  <c r="G11" i="2"/>
  <c r="F11" i="2"/>
  <c r="D11" i="2"/>
  <c r="C11" i="2"/>
  <c r="AG10" i="2"/>
  <c r="AF10" i="2"/>
  <c r="AD10" i="2"/>
  <c r="AC10" i="2"/>
  <c r="AB10" i="2"/>
  <c r="Z10" i="2"/>
  <c r="Y10" i="2"/>
  <c r="K10" i="2"/>
  <c r="H10" i="2"/>
  <c r="G10" i="2"/>
  <c r="F10" i="2"/>
  <c r="D10" i="2"/>
  <c r="C10" i="2"/>
  <c r="AG9" i="2"/>
  <c r="AF9" i="2"/>
  <c r="AD9" i="2"/>
  <c r="AC9" i="2"/>
  <c r="AB9" i="2"/>
  <c r="Z9" i="2"/>
  <c r="Y9" i="2"/>
  <c r="Q9" i="2"/>
  <c r="K9" i="2"/>
  <c r="H9" i="2"/>
  <c r="G9" i="2"/>
  <c r="F9" i="2"/>
  <c r="D9" i="2"/>
  <c r="C9" i="2"/>
  <c r="AG8" i="2"/>
  <c r="AF8" i="2"/>
  <c r="AD8" i="2"/>
  <c r="AC8" i="2"/>
  <c r="AB8" i="2"/>
  <c r="Z8" i="2"/>
  <c r="Y8" i="2"/>
  <c r="Q8" i="2"/>
  <c r="K8" i="2"/>
  <c r="H8" i="2"/>
  <c r="G8" i="2"/>
  <c r="F8" i="2"/>
  <c r="D8" i="2"/>
  <c r="C8" i="2"/>
  <c r="AG7" i="2"/>
  <c r="AF7" i="2"/>
  <c r="AD7" i="2"/>
  <c r="AC7" i="2"/>
  <c r="AB7" i="2"/>
  <c r="Z7" i="2"/>
  <c r="Y7" i="2"/>
  <c r="E7" i="2" s="1"/>
  <c r="Q7" i="2"/>
  <c r="K7" i="2"/>
  <c r="H7" i="2"/>
  <c r="G7" i="2"/>
  <c r="F7" i="2"/>
  <c r="D7" i="2"/>
  <c r="C7" i="2"/>
  <c r="AG6" i="2"/>
  <c r="AF6" i="2"/>
  <c r="AD6" i="2"/>
  <c r="AC6" i="2"/>
  <c r="AB6" i="2"/>
  <c r="Z6" i="2"/>
  <c r="Y6" i="2"/>
  <c r="U6" i="2"/>
  <c r="K6" i="2"/>
  <c r="H6" i="2"/>
  <c r="G6" i="2"/>
  <c r="F6" i="2"/>
  <c r="D6" i="2"/>
  <c r="C6" i="2"/>
  <c r="AG5" i="2"/>
  <c r="AF5" i="2"/>
  <c r="AD5" i="2"/>
  <c r="AC5" i="2"/>
  <c r="AB5" i="2"/>
  <c r="Z5" i="2"/>
  <c r="Y5" i="2"/>
  <c r="U5" i="2"/>
  <c r="Q5" i="2"/>
  <c r="K5" i="2"/>
  <c r="H5" i="2"/>
  <c r="G5" i="2"/>
  <c r="F5" i="2"/>
  <c r="D5" i="2"/>
  <c r="C5" i="2"/>
  <c r="AG4" i="2"/>
  <c r="AF4" i="2"/>
  <c r="M4" i="2" s="1"/>
  <c r="AD4" i="2"/>
  <c r="AC4" i="2"/>
  <c r="AB4" i="2"/>
  <c r="Z4" i="2"/>
  <c r="Y4" i="2"/>
  <c r="U4" i="2"/>
  <c r="Q4" i="2"/>
  <c r="K4" i="2"/>
  <c r="H4" i="2"/>
  <c r="G4" i="2"/>
  <c r="F4" i="2"/>
  <c r="D4" i="2"/>
  <c r="C4" i="2"/>
  <c r="AG3" i="2"/>
  <c r="AF3" i="2"/>
  <c r="AD3" i="2"/>
  <c r="AC3" i="2"/>
  <c r="AB3" i="2"/>
  <c r="Z3" i="2"/>
  <c r="Z2" i="2" s="1"/>
  <c r="Y3" i="2"/>
  <c r="Y2" i="2" s="1"/>
  <c r="Q3" i="2"/>
  <c r="K3" i="2"/>
  <c r="H3" i="2"/>
  <c r="G3" i="2"/>
  <c r="F3" i="2"/>
  <c r="D3" i="2"/>
  <c r="D2" i="2" s="1"/>
  <c r="C3" i="2"/>
  <c r="C2" i="2" s="1"/>
  <c r="E15" i="2" l="1"/>
  <c r="M28" i="2"/>
  <c r="E29" i="2"/>
  <c r="M36" i="2"/>
  <c r="E37" i="2"/>
  <c r="M44" i="2"/>
  <c r="E45" i="2"/>
  <c r="E14" i="2"/>
  <c r="L45" i="2"/>
  <c r="L53" i="2"/>
  <c r="M12" i="2"/>
  <c r="E17" i="2"/>
  <c r="M19" i="2"/>
  <c r="M11" i="2"/>
  <c r="E13" i="2"/>
  <c r="E16" i="2"/>
  <c r="M18" i="2"/>
  <c r="L68" i="2"/>
  <c r="M69" i="2"/>
  <c r="E70" i="2"/>
  <c r="L76" i="2"/>
  <c r="E12" i="2"/>
  <c r="L13" i="2"/>
  <c r="M23" i="2"/>
  <c r="E24" i="2"/>
  <c r="M31" i="2"/>
  <c r="E32" i="2"/>
  <c r="M39" i="2"/>
  <c r="E40" i="2"/>
  <c r="M47" i="2"/>
  <c r="E48" i="2"/>
  <c r="M52" i="2"/>
  <c r="E53" i="2"/>
  <c r="M60" i="2"/>
  <c r="E61" i="2"/>
  <c r="L67" i="2"/>
  <c r="M68" i="2"/>
  <c r="E69" i="2"/>
  <c r="L75" i="2"/>
  <c r="M76" i="2"/>
  <c r="E77" i="2"/>
  <c r="E9" i="2"/>
  <c r="L14" i="2"/>
  <c r="Q21" i="2"/>
  <c r="L61" i="2"/>
  <c r="M62" i="2"/>
  <c r="E63" i="2"/>
  <c r="L69" i="2"/>
  <c r="L6" i="2"/>
  <c r="L74" i="2"/>
  <c r="M75" i="2"/>
  <c r="L4" i="2"/>
  <c r="M14" i="2"/>
  <c r="E20" i="2"/>
  <c r="L8" i="2"/>
  <c r="L12" i="2"/>
  <c r="H2" i="2"/>
  <c r="M9" i="2"/>
  <c r="L11" i="2"/>
  <c r="M13" i="2"/>
  <c r="E4" i="2"/>
  <c r="E5" i="2"/>
  <c r="M7" i="2"/>
  <c r="L16" i="2"/>
  <c r="M17" i="2"/>
  <c r="E18" i="2"/>
  <c r="E19" i="2"/>
  <c r="L20" i="2"/>
  <c r="F2" i="2"/>
  <c r="L5" i="2"/>
  <c r="E8" i="2"/>
  <c r="L9" i="2"/>
  <c r="M10" i="2"/>
  <c r="L19" i="2"/>
  <c r="M20" i="2"/>
  <c r="E21" i="2"/>
  <c r="L27" i="2"/>
  <c r="L35" i="2"/>
  <c r="L43" i="2"/>
  <c r="L51" i="2"/>
  <c r="L59" i="2"/>
  <c r="M6" i="2"/>
  <c r="E11" i="2"/>
  <c r="L15" i="2"/>
  <c r="M16" i="2"/>
  <c r="M25" i="2"/>
  <c r="E26" i="2"/>
  <c r="L32" i="2"/>
  <c r="M33" i="2"/>
  <c r="E34" i="2"/>
  <c r="L40" i="2"/>
  <c r="M41" i="2"/>
  <c r="E42" i="2"/>
  <c r="L48" i="2"/>
  <c r="M49" i="2"/>
  <c r="E50" i="2"/>
  <c r="L56" i="2"/>
  <c r="M57" i="2"/>
  <c r="E58" i="2"/>
  <c r="L18" i="2"/>
  <c r="M70" i="2"/>
  <c r="E71" i="2"/>
  <c r="L77" i="2"/>
  <c r="E3" i="2"/>
  <c r="AF2" i="2"/>
  <c r="M27" i="2"/>
  <c r="E28" i="2"/>
  <c r="M35" i="2"/>
  <c r="E36" i="2"/>
  <c r="M43" i="2"/>
  <c r="E44" i="2"/>
  <c r="L50" i="2"/>
  <c r="M51" i="2"/>
  <c r="E52" i="2"/>
  <c r="L58" i="2"/>
  <c r="M59" i="2"/>
  <c r="E60" i="2"/>
  <c r="L66" i="2"/>
  <c r="M67" i="2"/>
  <c r="E68" i="2"/>
  <c r="E76" i="2"/>
  <c r="AD2" i="2"/>
  <c r="E10" i="2"/>
  <c r="L17" i="2"/>
  <c r="L39" i="2"/>
  <c r="L47" i="2"/>
  <c r="L55" i="2"/>
  <c r="K2" i="2"/>
  <c r="M3" i="2"/>
  <c r="E6" i="2"/>
  <c r="L7" i="2"/>
  <c r="M8" i="2"/>
  <c r="M21" i="2"/>
  <c r="E22" i="2"/>
  <c r="L28" i="2"/>
  <c r="M29" i="2"/>
  <c r="E30" i="2"/>
  <c r="L36" i="2"/>
  <c r="M37" i="2"/>
  <c r="E38" i="2"/>
  <c r="L44" i="2"/>
  <c r="M45" i="2"/>
  <c r="E46" i="2"/>
  <c r="L52" i="2"/>
  <c r="M53" i="2"/>
  <c r="E54" i="2"/>
  <c r="L60" i="2"/>
  <c r="M61" i="2"/>
  <c r="E62" i="2"/>
  <c r="M77" i="2"/>
  <c r="L3" i="2"/>
  <c r="U3" i="2"/>
  <c r="U9" i="2" s="1"/>
  <c r="M5" i="2"/>
  <c r="L22" i="2"/>
  <c r="L30" i="2"/>
  <c r="L38" i="2"/>
  <c r="L46" i="2"/>
  <c r="AC2" i="2"/>
  <c r="G2" i="2"/>
  <c r="AB2" i="2"/>
  <c r="L24" i="2"/>
  <c r="L10" i="2"/>
  <c r="L26" i="2"/>
  <c r="L34" i="2"/>
  <c r="L42" i="2"/>
  <c r="AG2" i="2"/>
  <c r="C78" i="2"/>
  <c r="L23" i="2"/>
  <c r="L31" i="2"/>
  <c r="L25" i="2"/>
  <c r="L33" i="2"/>
  <c r="L41" i="2"/>
  <c r="E2" i="2" l="1"/>
  <c r="M2" i="2"/>
  <c r="L2" i="2"/>
  <c r="I2" i="2"/>
</calcChain>
</file>

<file path=xl/sharedStrings.xml><?xml version="1.0" encoding="utf-8"?>
<sst xmlns="http://schemas.openxmlformats.org/spreadsheetml/2006/main" count="4241" uniqueCount="1799">
  <si>
    <t>สถานี PEA VOLTA เปิดให้บริการเชิงพาณิชย์ 409 สถานี (update May 2024)</t>
  </si>
  <si>
    <t>ลำดับ</t>
  </si>
  <si>
    <t>ชื่อสถานี PEA ภาษาไทย</t>
  </si>
  <si>
    <t>ชื่อที่ตั้ง</t>
  </si>
  <si>
    <t>วันที่เปิดให้บริการ</t>
  </si>
  <si>
    <t>ตำบล</t>
  </si>
  <si>
    <t>อำเภอ</t>
  </si>
  <si>
    <t>จังหวัด</t>
  </si>
  <si>
    <t>เขต</t>
  </si>
  <si>
    <t>อยู่ในพื้นที่ กฟฟ.</t>
  </si>
  <si>
    <t>ละติดจูด</t>
  </si>
  <si>
    <t>ลองติดจูด</t>
  </si>
  <si>
    <t>ตู้ชาร์จ</t>
  </si>
  <si>
    <t>25kW</t>
  </si>
  <si>
    <t>50kW</t>
  </si>
  <si>
    <t>120kW</t>
  </si>
  <si>
    <t>300kW</t>
  </si>
  <si>
    <t>360kW</t>
  </si>
  <si>
    <t>หัวชาร์จเครื่องที่ 1</t>
  </si>
  <si>
    <t>หัวชาร์จเครื่องที่ 2</t>
  </si>
  <si>
    <t>AC Type 2</t>
  </si>
  <si>
    <t>CCS2</t>
  </si>
  <si>
    <t>CHAdeMO</t>
  </si>
  <si>
    <t>PEA VOLTA สำนักงานใหญ่</t>
  </si>
  <si>
    <t>การไฟฟ้าส่วนภูมิภาค สำนักงานใหญ่</t>
  </si>
  <si>
    <t>ลาดยาว</t>
  </si>
  <si>
    <t>จตุจักร</t>
  </si>
  <si>
    <t>กทม.</t>
  </si>
  <si>
    <t>สนญ.</t>
  </si>
  <si>
    <t>สำนักงานใหญ่</t>
  </si>
  <si>
    <t>50kW 1 เครื่อง 120kW 1 เครื่อง</t>
  </si>
  <si>
    <t>(AC Type 2, CCS2, CHAdeMO)</t>
  </si>
  <si>
    <t>(CCS2,CCS2)</t>
  </si>
  <si>
    <t>PEA VOLTA บางจาก แม่ลาว</t>
  </si>
  <si>
    <t>สถานีบริการน้ำมันบางจาก หจก.ลี้ฮะจักรุ่งเรือง</t>
  </si>
  <si>
    <t>จอมหมอกแก้ว</t>
  </si>
  <si>
    <t>แม่ลาว</t>
  </si>
  <si>
    <t>เชียงราย</t>
  </si>
  <si>
    <t>กฟน.1</t>
  </si>
  <si>
    <t>กฟส.แม่ลาว</t>
  </si>
  <si>
    <t>50kW 2 เครื่อง</t>
  </si>
  <si>
    <t>(CCS2, CHAdeMO)</t>
  </si>
  <si>
    <t>PEA VOLTA บางจาก คลองขลุง</t>
  </si>
  <si>
    <t>สถานีบริการน้ำมันบางจาก - กำแพงเพชร</t>
  </si>
  <si>
    <t>คลองขลุง</t>
  </si>
  <si>
    <t>กำแพงเพชร</t>
  </si>
  <si>
    <t>กฟน.2</t>
  </si>
  <si>
    <t>กฟส.คลองขลุง</t>
  </si>
  <si>
    <t>PEA VOLTA อุบลราชธานี</t>
  </si>
  <si>
    <t>การไฟฟ้าส่วนภูมิภาค เขต 2 กฟข.อุบลราชธานี</t>
  </si>
  <si>
    <t>แจระแม</t>
  </si>
  <si>
    <t>เมือง</t>
  </si>
  <si>
    <t>อุบลราชธานี</t>
  </si>
  <si>
    <t>กฟฉ.2</t>
  </si>
  <si>
    <t>PEA VOLTA ร้อยเอ็ด</t>
  </si>
  <si>
    <t>การไฟฟ้าส่วนภูมิภาค กฟจ.ร้อยเอ็ด</t>
  </si>
  <si>
    <t>ดงลาน</t>
  </si>
  <si>
    <t>ร้อยเอ็ด</t>
  </si>
  <si>
    <t>กฟจ.ร้อยเอ็ด</t>
  </si>
  <si>
    <t>PEA VOLTA ปากช่อง</t>
  </si>
  <si>
    <t>การไฟฟ้าส่วนภูมิภาค กฟอ.ปากช่อง</t>
  </si>
  <si>
    <t>ปากช่อง</t>
  </si>
  <si>
    <t>นครราชสีมา</t>
  </si>
  <si>
    <t>กฟฉ.3</t>
  </si>
  <si>
    <t>กฟอ.ปากช่อง</t>
  </si>
  <si>
    <t>120kW 1 เครื่อง</t>
  </si>
  <si>
    <t>-</t>
  </si>
  <si>
    <t>(CCS2, CCS2)</t>
  </si>
  <si>
    <t>PEA VOLTA นครราชสีมา</t>
  </si>
  <si>
    <t>การไฟฟ้าส่วนภูมิภาค กฟจ.นครราชสีมา</t>
  </si>
  <si>
    <t>ในเมือง</t>
  </si>
  <si>
    <t>กฟจ.นครราชสีมา</t>
  </si>
  <si>
    <t>PEA VOLTA พระนครศรีอยุธยา</t>
  </si>
  <si>
    <t>การไฟฟ้าส่วนภูมิภาค เขต 1 (ภาคกลาง) จังหวัดอยุธยา</t>
  </si>
  <si>
    <t>หันตรา</t>
  </si>
  <si>
    <t>พระนครศรีอยุธยา</t>
  </si>
  <si>
    <t>กฟก.1</t>
  </si>
  <si>
    <t>PEA VOLTA รังสิต</t>
  </si>
  <si>
    <t>การไฟฟ้าส่วนภูมิภาค กฟฟ.รังสิต</t>
  </si>
  <si>
    <t>คลองหนึ่ง</t>
  </si>
  <si>
    <t>คลองหลวง</t>
  </si>
  <si>
    <t>ปทุมธานี</t>
  </si>
  <si>
    <t>กฟฟ.รังสิต</t>
  </si>
  <si>
    <t>50kW 1 เครื่อง</t>
  </si>
  <si>
    <t>PEA VOLTA สระแก้ว</t>
  </si>
  <si>
    <t>การไฟฟ้าส่วนภูมิภาค กฟจ.สระแก้ว</t>
  </si>
  <si>
    <t>สระแก้ว</t>
  </si>
  <si>
    <t>กฟจ.สระแก้ว</t>
  </si>
  <si>
    <t>PEA VOLTA พัทยาใต้</t>
  </si>
  <si>
    <t>สถานีไฟฟ้าพัทยาใต้ 2</t>
  </si>
  <si>
    <t>หนองปรือ</t>
  </si>
  <si>
    <t>บางละมุง</t>
  </si>
  <si>
    <t>ชลบุรี</t>
  </si>
  <si>
    <t>กฟก.2</t>
  </si>
  <si>
    <t>กฟฟ.เมืองพัทยา</t>
  </si>
  <si>
    <t>PEA VOLTA ชลบุรี 2</t>
  </si>
  <si>
    <t>การไฟฟ้าส่วนภูมิภาค กฟจ.ชลบุรี</t>
  </si>
  <si>
    <t>เสม็ด</t>
  </si>
  <si>
    <t>กฟจ.ชลบุรี</t>
  </si>
  <si>
    <t>PEA VOLTA นครชัยศรี</t>
  </si>
  <si>
    <t>การไฟฟ้าส่วนภูมิภาค กฟอ.นครชัยศรี</t>
  </si>
  <si>
    <t>ไทยาวาส</t>
  </si>
  <si>
    <t>นครชัยศรี</t>
  </si>
  <si>
    <t>นครปฐม</t>
  </si>
  <si>
    <t>กฟก.3</t>
  </si>
  <si>
    <t>กฟอ.นครชัยศรี</t>
  </si>
  <si>
    <t>PEA VOLTA สมุทรสาคร</t>
  </si>
  <si>
    <t>การไฟฟ้าส่วนภูมิภาค กฟจ.สมุทรสาคร</t>
  </si>
  <si>
    <t>มหาชัย</t>
  </si>
  <si>
    <t>สมุทรสาคร</t>
  </si>
  <si>
    <t>กฟจ.สมุทรสาคร</t>
  </si>
  <si>
    <t>PEA VOLTA เขาย้อย</t>
  </si>
  <si>
    <t>การไฟฟ้าส่วนภูมิภาค กฟอ.เขาย้อย</t>
  </si>
  <si>
    <t>สระพัง</t>
  </si>
  <si>
    <t>เขาย้อย</t>
  </si>
  <si>
    <t>เพชรบุรี</t>
  </si>
  <si>
    <t>กฟต.1</t>
  </si>
  <si>
    <t>กฟอ.เขาย้อย</t>
  </si>
  <si>
    <t>PEA VOLTA หัวหิน</t>
  </si>
  <si>
    <t>การไฟฟ้าส่วนภูมิภาค กฟอ.หัวหิน</t>
  </si>
  <si>
    <t>หนองแก</t>
  </si>
  <si>
    <t>หัวหิน</t>
  </si>
  <si>
    <t>ประจวบคีรีขันธ์</t>
  </si>
  <si>
    <t>กฟอ.หัวหิน</t>
  </si>
  <si>
    <t>PEA VOLTA บางจาก ซุปเปอร์ไฮเวย์เชียงใหม่</t>
  </si>
  <si>
    <t>สถานีบริการน้ำมันบางจาก - ถนนซุปเปอร์ไฮเวย์เชียงใหม่</t>
  </si>
  <si>
    <t>หนองป่าครั่ง</t>
  </si>
  <si>
    <t>เมืองเชียงใหม่</t>
  </si>
  <si>
    <t>เชียงใหม่</t>
  </si>
  <si>
    <t>กฟจ.เชียงใหม่</t>
  </si>
  <si>
    <t>PEA VOLTA บางจาก ดอยสะเก็ด</t>
  </si>
  <si>
    <t>สหกรณ์การเกษตรดอยสะเก็ดพัฒนา จำกัด</t>
  </si>
  <si>
    <t>เชิงดอย</t>
  </si>
  <si>
    <t>ดอยสะเก็ด</t>
  </si>
  <si>
    <t>กฟส.ดอยสะเก็ด</t>
  </si>
  <si>
    <t>PEA VOLTA บางจาก แม่ริม</t>
  </si>
  <si>
    <t>สถานีบริการน้ำมันบางจาก-แม่ริม</t>
  </si>
  <si>
    <t>แม่สา</t>
  </si>
  <si>
    <t>แม่ริม</t>
  </si>
  <si>
    <t>กฟอ.แม่ริม</t>
  </si>
  <si>
    <t>PEA VOLTA บางจาก ดอยหล่อ</t>
  </si>
  <si>
    <t>สถานีบริการน้ำมันบางจาก บริษัท อินทนนท์ ธนโชติ จำกัด</t>
  </si>
  <si>
    <t>ดอยหล่อ</t>
  </si>
  <si>
    <t>PEA VOLTA บางจาก ห้างฉัตร</t>
  </si>
  <si>
    <t>สถานีบริการน้ำมันบางจาก สหกรณ์การเกษตร ห้างฉัตร จำกัด</t>
  </si>
  <si>
    <t>ห้างฉัตร</t>
  </si>
  <si>
    <t>ลำปาง</t>
  </si>
  <si>
    <t>กฟส.ห้างฉัตร</t>
  </si>
  <si>
    <t>PEA VOLTA บางจาก เมืองพิษณุโลก (ทล.11 กม.228)</t>
  </si>
  <si>
    <t>สถานีบริการน้ำมันบางจาก - พิษณุโลก ทล.11 กม.228</t>
  </si>
  <si>
    <t>ดอนทอง</t>
  </si>
  <si>
    <t>เมืองพิษณุโลก</t>
  </si>
  <si>
    <t>พิษณุโลก</t>
  </si>
  <si>
    <t>กฟจ.พิษณุโลก</t>
  </si>
  <si>
    <t>PEA VOLTA บางจาก เมืองพิษณุโลก (ข้างเซ็นทรัล)</t>
  </si>
  <si>
    <t>สถานีบริการน้ำมันบางจาก - พิษณุโลก</t>
  </si>
  <si>
    <t>พลายชุมพล</t>
  </si>
  <si>
    <t>PEA VOLTA แพร่</t>
  </si>
  <si>
    <t>การไฟฟ้าส่วนภูมิภาค กฟจ.แพร่</t>
  </si>
  <si>
    <t>นาจักร</t>
  </si>
  <si>
    <t>แพร่</t>
  </si>
  <si>
    <t>กฟจ.แพร่</t>
  </si>
  <si>
    <t>PEA VOLTA พะเยา</t>
  </si>
  <si>
    <t>การไฟฟ้าส่วนภูมิภาค กฟจ. พะเยา</t>
  </si>
  <si>
    <t>แม่ปืม</t>
  </si>
  <si>
    <t>พะเยา</t>
  </si>
  <si>
    <t>กฟจ.พะเยา</t>
  </si>
  <si>
    <t>PEA VOLTA บางจาก เมืองตาก</t>
  </si>
  <si>
    <t>สถานีบริการน้ำมันบางจาก - เมืองตาก</t>
  </si>
  <si>
    <t>เชียงเงิน</t>
  </si>
  <si>
    <t>เมืองตาก</t>
  </si>
  <si>
    <t>ตาก</t>
  </si>
  <si>
    <t>กฟจ.ตาก</t>
  </si>
  <si>
    <t>PEA VOLTA บางจาก บึงนาราง</t>
  </si>
  <si>
    <t>สถานีบริการน้ำมันบางจาก หจก.บึงนารางบริการแก๊ส</t>
  </si>
  <si>
    <t>บึงนาราง</t>
  </si>
  <si>
    <t>พิจิตร</t>
  </si>
  <si>
    <t>กฟส.โพทะเล</t>
  </si>
  <si>
    <t>PEA VOLTA บางจาก พยุหะคีรี</t>
  </si>
  <si>
    <t>สถานีบริการน้ำมันบางจาก สหกรณ์การเกษตร พยุหะคีรี จำกัด</t>
  </si>
  <si>
    <t>ย่านมัทรี</t>
  </si>
  <si>
    <t>พยุหะคีรี</t>
  </si>
  <si>
    <t>นครสวรรค์</t>
  </si>
  <si>
    <t>กฟน.3</t>
  </si>
  <si>
    <t>กฟส.พยุหะคีรี</t>
  </si>
  <si>
    <t>PEA VOLTA หล่มสัก</t>
  </si>
  <si>
    <t>การไฟฟ้าส่วนภูมิภาค กฟอ.หล่มสัก</t>
  </si>
  <si>
    <t>หนองไขว่</t>
  </si>
  <si>
    <t>หล่มสัก</t>
  </si>
  <si>
    <t>เพชรบูรณ์</t>
  </si>
  <si>
    <t>กฟอ.หล่มสัก</t>
  </si>
  <si>
    <t>PEA VOLTA บางจาก อินทร์บุรี (ขาออก)</t>
  </si>
  <si>
    <t>สถานีบริการน้ำมันบางจาก - สิงห์บุรี</t>
  </si>
  <si>
    <t>น้ำตาล</t>
  </si>
  <si>
    <t>อินทร์บุรี</t>
  </si>
  <si>
    <t>สิงห์บุรี</t>
  </si>
  <si>
    <t>กฟส.อินทร์บุรี</t>
  </si>
  <si>
    <t>PEA VOLTA บางจาก เมืองหนองคาย</t>
  </si>
  <si>
    <t>สถานีบริการน้ำมันบางจาก บริษัท เอส.ดี.ออยล์ จำกัด</t>
  </si>
  <si>
    <t>หาดคำ</t>
  </si>
  <si>
    <t>หนองคาย</t>
  </si>
  <si>
    <t>กฟฉ.1</t>
  </si>
  <si>
    <t>กฟจ.หนองคาย</t>
  </si>
  <si>
    <t>PEA VOLTA บางจาก พล</t>
  </si>
  <si>
    <t>สถานีบริการน้ำมันบางจาก หจก.ป.เจริญรัตน์ (2535)</t>
  </si>
  <si>
    <t>หนองแวงโสกพระ</t>
  </si>
  <si>
    <t>พล</t>
  </si>
  <si>
    <t>ขอนแก่น</t>
  </si>
  <si>
    <t>กสฟ.พล</t>
  </si>
  <si>
    <t>PEA VOLTA บางจาก เมืองขอนแก่น (แยกเมืองเก่า)</t>
  </si>
  <si>
    <t>สถานีบริการน้ำมันบางจาก - ขอนแก่น</t>
  </si>
  <si>
    <t>เมืองเก่า</t>
  </si>
  <si>
    <t>กฟจ.ขอนแก่น</t>
  </si>
  <si>
    <t>PEA VOLTA บางจาก เมืองอุดรธานี</t>
  </si>
  <si>
    <t>สถานีบริการน้ำมันบางจาก - อุดร-โพศรี</t>
  </si>
  <si>
    <t>หมากแข้ง</t>
  </si>
  <si>
    <t>อุดรธานี</t>
  </si>
  <si>
    <t>กฟจ.อุดรธานี2</t>
  </si>
  <si>
    <t>PEA VOLTA บางจาก เมืองขอนแก่น (มิตรภาพ กม.348)</t>
  </si>
  <si>
    <t>สถานีบริการน้ำมันบางจาก - มิตรภาพ กม.348</t>
  </si>
  <si>
    <t>กฟจ.ขอนแก่น 2 (มะลิวัลย์)</t>
  </si>
  <si>
    <t>PEA VOLTA บางจาก ขุขันธ์</t>
  </si>
  <si>
    <t>สถานีบริการน้ำมันบางจาก สหกรณ์การเกษตรนิคมฯ ปรือใหญ่ จำกัด (สาขา1)</t>
  </si>
  <si>
    <t>นิคมพัฒนา</t>
  </si>
  <si>
    <t>ขุขันธ์</t>
  </si>
  <si>
    <t>ศรีสะเกษ</t>
  </si>
  <si>
    <t>กฟส.ขุขันธ์</t>
  </si>
  <si>
    <t>PEA VOLTA บางจาก สีคิ้ว (มิตรภาพ กม.92)</t>
  </si>
  <si>
    <t>สถานีบริการน้ำมันบางจาก - มิตรภาพ กม.92</t>
  </si>
  <si>
    <t>ลาดบัวขาว</t>
  </si>
  <si>
    <t>สีคิ้ว</t>
  </si>
  <si>
    <t>กฟอ.สีคิ้ว</t>
  </si>
  <si>
    <t>PEA VOLTA บางจาก เมืองนครราชสีมา (มิตรภาพ กม. 141)</t>
  </si>
  <si>
    <t>สถานีบริการน้ำมันบางจาก - มิตรภาพ กม.141</t>
  </si>
  <si>
    <t>บ้านใหม่</t>
  </si>
  <si>
    <t>กฟจ.นม.3(สรน.)</t>
  </si>
  <si>
    <t>PEA VOLTA บางจาก ปากช่อง</t>
  </si>
  <si>
    <t>สถานีบริการน้ำมันบางจาก - ปากช่อง</t>
  </si>
  <si>
    <t>PEA VOLTA บางจาก เมืองบุรีรัมย์ (คูเมือง-พุทไธสง)</t>
  </si>
  <si>
    <t>สถานีบริการน้ำมันบางจาก สหกรณ์การเกษตรเมืองบุรีรัมย์ จำกัด (สาขา1)</t>
  </si>
  <si>
    <t>กลันทา</t>
  </si>
  <si>
    <t>บุรีรัมย์</t>
  </si>
  <si>
    <t>กฟจ.บุรีรัมย์</t>
  </si>
  <si>
    <t>PEA VOLTA บางจาก ประโคนชัย</t>
  </si>
  <si>
    <t>สถานีบริการน้ำมันบางจาก หจก. เฉลิมพล ปิโตรเลียม (9559)</t>
  </si>
  <si>
    <t>โคกม้า</t>
  </si>
  <si>
    <t>ประโคนชัย</t>
  </si>
  <si>
    <t>กฟส.ประโคนชัย</t>
  </si>
  <si>
    <t>PEA VOLTA บางจาก เมืองนครราชสีมา (มิตรภาพ กม. 134)</t>
  </si>
  <si>
    <t>สถานีบริการน้ำมัน BCP - มิตรภาพ กม. 134</t>
  </si>
  <si>
    <t>โคกกรวด</t>
  </si>
  <si>
    <t>PEA VOLTA บางจาก วังน้อย (พหลโยธิน กม.57)</t>
  </si>
  <si>
    <t>สถานีบริการน้ำมันบางจาก บริษัท ไออาร์อาร์ คอร์เปอร์เรชั่น จำกัด (สาขา 5)</t>
  </si>
  <si>
    <t>ลำไทร</t>
  </si>
  <si>
    <t>วังน้อย</t>
  </si>
  <si>
    <t>กฟอ.ประตูน้ำพระอินทร์</t>
  </si>
  <si>
    <t>PEA VOLTA บางจาก บางปะอิน (สายเอเชีย กม. 62 ขาออก)</t>
  </si>
  <si>
    <t>สถานีบริการน้ำมันบางจาก - สายเอเซีย</t>
  </si>
  <si>
    <t>บ้านหว้า</t>
  </si>
  <si>
    <t>บางปะอิน</t>
  </si>
  <si>
    <t>กฟจ.อยุธยา</t>
  </si>
  <si>
    <t>PEA VOLTA บางจาก แก่งคอย</t>
  </si>
  <si>
    <t>สถานีบริการน้ำมันบางจาก - แก่งคอย</t>
  </si>
  <si>
    <t>ตาลเดี่ยว</t>
  </si>
  <si>
    <t>แก่งคอย</t>
  </si>
  <si>
    <t>สระบุรี</t>
  </si>
  <si>
    <t>กฟอ.แก่งคอย</t>
  </si>
  <si>
    <t>PEA VOLTA บางจาก เขาสมิง</t>
  </si>
  <si>
    <t>สถานีบริการน้ำมันบางจาก หจก. ธนาพาณิชย์ตราด(2524)</t>
  </si>
  <si>
    <t>แสนตุ้ง</t>
  </si>
  <si>
    <t>เขาสมิง</t>
  </si>
  <si>
    <t>ตราด</t>
  </si>
  <si>
    <t>กฟส.เขาสมิง</t>
  </si>
  <si>
    <t>PEA VOLTA บางจาก แกลง</t>
  </si>
  <si>
    <t>สถานีบริการน้ำมันบางจาก ไต๋ปิโตรเลียม</t>
  </si>
  <si>
    <t>ทางเกวียน</t>
  </si>
  <si>
    <t>แกลง</t>
  </si>
  <si>
    <t>ระยอง</t>
  </si>
  <si>
    <t>กฟอ.แกลง</t>
  </si>
  <si>
    <t>PEA VOLTA บางจาก เมืองระยอง</t>
  </si>
  <si>
    <t>สถานีบริการน้ำมันบางจาก ระยอง</t>
  </si>
  <si>
    <t>เนินพระ</t>
  </si>
  <si>
    <t>กฟจ.ระยอง</t>
  </si>
  <si>
    <t>PEA VOLTA บางจาก เมืองชลบุรี</t>
  </si>
  <si>
    <t>สถานีบริการน้ำมันบางจาก บริษัท พลังงานชลบุรี จำกัด</t>
  </si>
  <si>
    <t>บ้านสวน</t>
  </si>
  <si>
    <t>PEA VOLTA บางจาก วังจันทร์</t>
  </si>
  <si>
    <t>สถานีบริการน้ำมันบางจาก บริษัท รัฐอรอัญญ์ ออยล์ จำกัด</t>
  </si>
  <si>
    <t>ป่ายุปใน</t>
  </si>
  <si>
    <t>วังจันทร์</t>
  </si>
  <si>
    <t>PEA VOLTA บางจาก บายพาสชลบุรี</t>
  </si>
  <si>
    <t>สถานีบริการน้ำมันบางจาก - บายพาส-ชลบุรี กม.1</t>
  </si>
  <si>
    <t>หนองไม้แดง</t>
  </si>
  <si>
    <t>PEA VOLTA บางจาก บ้านบึง</t>
  </si>
  <si>
    <t>สถานีบริการน้ำมันบางจาก - บ้านบึง</t>
  </si>
  <si>
    <t>มาบไผ่</t>
  </si>
  <si>
    <t>บ้านบึง</t>
  </si>
  <si>
    <t>กฟอ.บ้านบึง</t>
  </si>
  <si>
    <t>PEA VOLTA บางจาก นาเกลือ</t>
  </si>
  <si>
    <t>สถานีบริการน้ำมันบางจาก - นาเกลือ สุขุมวิท กม.142</t>
  </si>
  <si>
    <t>เมือพัทยา</t>
  </si>
  <si>
    <t>PEA VOLTA บางจาก ท่าใหม่</t>
  </si>
  <si>
    <t>สถานีบริการน้ำมันบางจาก - ท่าใหม่ 1</t>
  </si>
  <si>
    <t>ทุ่งเบญจา</t>
  </si>
  <si>
    <t>ท่าใหม่</t>
  </si>
  <si>
    <t>จันทบุรี</t>
  </si>
  <si>
    <t>กฟส.นายายอาม</t>
  </si>
  <si>
    <t>PEA VOLTA บางจาก ท่าม่วง (ติดโฮมโปร กาญจนบุรี)</t>
  </si>
  <si>
    <t>สถานีบริการน้ำมันบางจาก-กาญจนบุรี</t>
  </si>
  <si>
    <t>ท่าล้อ</t>
  </si>
  <si>
    <t>ท่าม่วง</t>
  </si>
  <si>
    <t>กาญจนบุรี</t>
  </si>
  <si>
    <t>กฟจ.กาญจนบุรี</t>
  </si>
  <si>
    <t>PEA VOLTA บางจาก เมืองนครปฐม (เพชรเกษม กม. 61 ขาเข้า)</t>
  </si>
  <si>
    <t>สถานีบริการน้ำมันบางจาก - เพชรเกษม ขาเข้า กม.61</t>
  </si>
  <si>
    <t>ลำพยา</t>
  </si>
  <si>
    <t>กฟจ.นครปฐม</t>
  </si>
  <si>
    <t>PEA VOLTA บางจาก นาโคก (ขาออก)</t>
  </si>
  <si>
    <t>สถานีบริการน้ำมันบางจาก-นาโคก</t>
  </si>
  <si>
    <t>นาโคก</t>
  </si>
  <si>
    <t>กฟจ.สมุทรสาคร 2</t>
  </si>
  <si>
    <t>PEA VOLTA บางจาก สามพราน</t>
  </si>
  <si>
    <t>สถานีบริการน้ำมันบางจาก-สามพราน</t>
  </si>
  <si>
    <t>บางเตย</t>
  </si>
  <si>
    <t>สามพราน</t>
  </si>
  <si>
    <t>กฟอ.สามพราน</t>
  </si>
  <si>
    <t>PEA VOLTA บางจาก ทับสะแก</t>
  </si>
  <si>
    <t>สถานีบริการน้ำมันบางจาก บริษัท พีทูเอ็น ปิโตรเลียม จำกัด</t>
  </si>
  <si>
    <t>แสงอรุณ</t>
  </si>
  <si>
    <t>ทับสะแก</t>
  </si>
  <si>
    <t>กฟอ.ทับสะแก</t>
  </si>
  <si>
    <t>PEA VOLTA บางจาก ท่าแซะ</t>
  </si>
  <si>
    <t>สถานีบริการน้ำมันบางจาก - ท่าแซะ</t>
  </si>
  <si>
    <t>ท่าข้าม</t>
  </si>
  <si>
    <t>ท่าแซะ</t>
  </si>
  <si>
    <t>ชุมพร</t>
  </si>
  <si>
    <t>กฟอ.ท่าแซะ</t>
  </si>
  <si>
    <t>PEA VOLTA บางจาก ชะอำ</t>
  </si>
  <si>
    <t>สถานีบริการน้ำมันบางจาก - ชะอำปาร์ค</t>
  </si>
  <si>
    <t>เขาใหญ่</t>
  </si>
  <si>
    <t>ชะอำ</t>
  </si>
  <si>
    <t>กฟอ.ชะอำ</t>
  </si>
  <si>
    <t>PEA VOLTA บางจาก วังมะนาว (เพชรเกษม ขาออก)</t>
  </si>
  <si>
    <t>สถานีบริการน้ำมันบางจาก-วังมะนาว 2</t>
  </si>
  <si>
    <t>ห้วยโรง</t>
  </si>
  <si>
    <t>PEA VOLTA บางจาก ละแม</t>
  </si>
  <si>
    <t>สถานีบริการน้ำมันบางจาก - ละแม</t>
  </si>
  <si>
    <t>ทุ่งหลวง</t>
  </si>
  <si>
    <t>ละแม</t>
  </si>
  <si>
    <t>กฟอ.หลังสวน</t>
  </si>
  <si>
    <t>PEA VOLTA บางจาก พุนพิน</t>
  </si>
  <si>
    <t>สถานีบริการน้ำมันบางจาก-สนามบินสุราษฎร์ธานี</t>
  </si>
  <si>
    <t>หัวเตย</t>
  </si>
  <si>
    <t>พุนพิน</t>
  </si>
  <si>
    <t>สุราษฎร์ธานี</t>
  </si>
  <si>
    <t>กฟต.2</t>
  </si>
  <si>
    <t>กฟอ.พุนพิน</t>
  </si>
  <si>
    <t>PEA VOLTA บางจาก เมืองกระบี่</t>
  </si>
  <si>
    <t>สถานีบริการน้ำมันบางจาก-กระบี่เพชรเกษม กม.971</t>
  </si>
  <si>
    <t>ปากน้ำ</t>
  </si>
  <si>
    <t>กระบี่</t>
  </si>
  <si>
    <t>กฟจ.กระบี่</t>
  </si>
  <si>
    <t>PEA VOLTA บางจาก คลองท่อม</t>
  </si>
  <si>
    <t>สถานีบริการน้ำมันบางจาก - คลองท่อม</t>
  </si>
  <si>
    <t>ห้วยน้ำขาว</t>
  </si>
  <si>
    <t>คลองท่อม</t>
  </si>
  <si>
    <t>กฟส.คลองท่อม</t>
  </si>
  <si>
    <t>PEA VOLTA บางจาก เมืองพังงา</t>
  </si>
  <si>
    <t>สถานีบริการน้ำมันบางจาก หจก.ปังปอนด์ออยล์</t>
  </si>
  <si>
    <t>ตากแดด</t>
  </si>
  <si>
    <t>พังงา</t>
  </si>
  <si>
    <t>กฟจ.พังงา</t>
  </si>
  <si>
    <t>PEA VOLTA บางจาก กะทู้</t>
  </si>
  <si>
    <t>สถานีบริการน้ำมันบางจาก - กะทู้</t>
  </si>
  <si>
    <t>กะทู้</t>
  </si>
  <si>
    <t>ภูเก็ต</t>
  </si>
  <si>
    <t>กฟฟ.ภูเก็ต</t>
  </si>
  <si>
    <t>PEA VOLTA บางจาก เมืองภูเก็ต</t>
  </si>
  <si>
    <t>สถานีบริการน้ำมันบางจาก - ภูเก็ต</t>
  </si>
  <si>
    <t>ราไวย์</t>
  </si>
  <si>
    <t>กฟส.ต.ฉลอง</t>
  </si>
  <si>
    <t>PEA VOLTA บางจาก เมืองตรัง</t>
  </si>
  <si>
    <t>สถานีบริการน้ำมันบางจาก-เมืองตรัง(ถ.วิเศษกุล)</t>
  </si>
  <si>
    <t>นาตาล่วง</t>
  </si>
  <si>
    <t>ตรัง</t>
  </si>
  <si>
    <t>กฟจ.ตรัง</t>
  </si>
  <si>
    <t>PEA VOLTA บางจาก ชะอวด</t>
  </si>
  <si>
    <t>สถานีบริการน้ำมันบางจาก หจก.ถาวรพัฒนา 1994</t>
  </si>
  <si>
    <t>เกาะขันธ์</t>
  </si>
  <si>
    <t>ชะอวด</t>
  </si>
  <si>
    <t>นครศรีธรรมราช</t>
  </si>
  <si>
    <t>กฟส.ชะอวด</t>
  </si>
  <si>
    <t>PEA VOLTA บางจาก ทุ่งสง</t>
  </si>
  <si>
    <t>สถานีบริการน้ำมันบางจาก บจก.บ้านพลังงาน ซีพี</t>
  </si>
  <si>
    <t>หนองหงส์</t>
  </si>
  <si>
    <t>ทุ่งสง</t>
  </si>
  <si>
    <t>กฟอ.ทุ่งสง</t>
  </si>
  <si>
    <t>PEA VOLTA บางจาก หาดใหญ่</t>
  </si>
  <si>
    <t>สถานีบริการน้ำมันบางจาก - หาดใหญ่ใน</t>
  </si>
  <si>
    <t>หาดใหญ่</t>
  </si>
  <si>
    <t>สงขลา</t>
  </si>
  <si>
    <t>กฟต.3</t>
  </si>
  <si>
    <t>กฟอ.หาดใหญ่</t>
  </si>
  <si>
    <t>PEA VOLTA สันกำแพง</t>
  </si>
  <si>
    <t>การไฟฟ้าส่วนภูมิภาค กฟอ.สันกำแพง</t>
  </si>
  <si>
    <t>สันกำแพง</t>
  </si>
  <si>
    <t>กฟอ.สันกำแพง</t>
  </si>
  <si>
    <t>25kW 1 เครื่อง</t>
  </si>
  <si>
    <t>PEA VOLTA แม่ริม</t>
  </si>
  <si>
    <t>การไฟฟ้าส่วนภูมิภาค กฟอ.แม่ริม</t>
  </si>
  <si>
    <t>ริมใต้</t>
  </si>
  <si>
    <t>PEA VOLTA หางดง</t>
  </si>
  <si>
    <t>การไฟฟ้าส่วนภูมิภาค กฟอ.หางดง</t>
  </si>
  <si>
    <t>หนองแก๋ว</t>
  </si>
  <si>
    <t>หางดง</t>
  </si>
  <si>
    <t>กฟอ.หางดง</t>
  </si>
  <si>
    <t>PEA VOLTA สันทราย</t>
  </si>
  <si>
    <t>การไฟฟ้าส่วนภูมิภาค กฟอ.สันทราย</t>
  </si>
  <si>
    <t>ป่าไผ่</t>
  </si>
  <si>
    <t>สันทราย</t>
  </si>
  <si>
    <t>กฟอ.สันทราย</t>
  </si>
  <si>
    <t>PEA VOLTA เมืองพิจิตร</t>
  </si>
  <si>
    <t>การไฟฟ้าส่วนภูมิภาค กฟจ.พิจิตร</t>
  </si>
  <si>
    <t>กฟจ.พิจิตร</t>
  </si>
  <si>
    <t>PEA VOLTA ตาก</t>
  </si>
  <si>
    <t>การไฟฟ้าส่วนภูมิภาค กฟจ.ตาก</t>
  </si>
  <si>
    <t>ระแหง</t>
  </si>
  <si>
    <t>PEA VOLTA ตะพานหิน</t>
  </si>
  <si>
    <t>การไฟฟ้าส่วนภูมิภาค กฟอ.ตะพานหิน</t>
  </si>
  <si>
    <t>ตะพานหิน</t>
  </si>
  <si>
    <t>กฟอ.ตะพานหิน</t>
  </si>
  <si>
    <t>PEA VOLTA ขาณุวรลักษบุรี</t>
  </si>
  <si>
    <t>การไฟฟ้าส่วนภูมิภาค กฟอ.ขาณุวรลักษบุรี</t>
  </si>
  <si>
    <t>สลกบาตร</t>
  </si>
  <si>
    <t>ขาณุวรลักษบุรี</t>
  </si>
  <si>
    <t>กฟอ.ขาณุวรลักษบุรี</t>
  </si>
  <si>
    <t>PEA VOLTA ตากฟ้า</t>
  </si>
  <si>
    <t>การไฟฟ้าส่วนภูมิภาคสาขาอำเภอตากฟ้า</t>
  </si>
  <si>
    <t>ตากฟ้า</t>
  </si>
  <si>
    <t>กฟอ.ตากฟ้า</t>
  </si>
  <si>
    <t>PEA VOLTA อินทร์บุรี</t>
  </si>
  <si>
    <t>การไฟฟ้าส่วนภูมิภาคสาขาอำเภออินทร์บุรี</t>
  </si>
  <si>
    <t>กฟอ.อินทร์บุรี</t>
  </si>
  <si>
    <t>PEA VOLTA พรหมบุรี</t>
  </si>
  <si>
    <t>การไฟฟ้าส่วนภูมิภาคสาขาอำเภอพรหมบุรี</t>
  </si>
  <si>
    <t>บางน้ำเชี่ยว</t>
  </si>
  <si>
    <t>พรหมบุรี</t>
  </si>
  <si>
    <t>กฟอ.พรหมบุรี</t>
  </si>
  <si>
    <t>PEA VOLTA บึงสามพัน</t>
  </si>
  <si>
    <t>การไฟฟ้าส่วนภูมิภาคสาขาอำเภอบึงสามพัน</t>
  </si>
  <si>
    <t>ซับสมอทอด</t>
  </si>
  <si>
    <t>บึงสามพัน</t>
  </si>
  <si>
    <t>กฟอ.บึงสามพัน</t>
  </si>
  <si>
    <t>PEA VOLTA อุดรธานี</t>
  </si>
  <si>
    <t>การไฟฟ้าส่วนภูมิภาค กฟจ.อุดรธานี</t>
  </si>
  <si>
    <t>กฟจ.อุดรธานี</t>
  </si>
  <si>
    <t>PEA VOLTA ขอนแก่น</t>
  </si>
  <si>
    <t>การไฟฟ้าส่วนภูมิภาค กฟจ.ขอนแก่น</t>
  </si>
  <si>
    <t>PEA VOLTA บ้านไผ่</t>
  </si>
  <si>
    <t>การไฟฟ้าส่วนภูมิภาค กฟอ.บ้านไผ่</t>
  </si>
  <si>
    <t>บ้านไผ่</t>
  </si>
  <si>
    <t>กฟอ.บ้านไผ่</t>
  </si>
  <si>
    <t>PEA VOLTA น้ำพอง</t>
  </si>
  <si>
    <t>การไฟฟ้าส่วนภูมิภาค กฟส.น้ำพอง</t>
  </si>
  <si>
    <t>วังชัย</t>
  </si>
  <si>
    <t>น้ำพอง</t>
  </si>
  <si>
    <t>กฟส.น้ำพอง</t>
  </si>
  <si>
    <t>PEA VOLTA ม่วงสามสิบ</t>
  </si>
  <si>
    <t>การไฟฟ้าส่วนภูมิภาค กฟส.ม่วงสามสิบ</t>
  </si>
  <si>
    <t>ม่วงสามสิบ</t>
  </si>
  <si>
    <t>กฟส.ม่วงสามสิบ</t>
  </si>
  <si>
    <t>PEA VOLTA เขื่องใน</t>
  </si>
  <si>
    <t>การไฟฟ้าส่วนภูมิภาค กฟส.เขื่องใน</t>
  </si>
  <si>
    <t>ยางขี้นก</t>
  </si>
  <si>
    <t>เขื่องใน</t>
  </si>
  <si>
    <t>กฟส.เขื่องใน</t>
  </si>
  <si>
    <t>PEA VOLTA พิบูลมังสาหาร</t>
  </si>
  <si>
    <t>การไฟฟ้าส่วนภูมิภาค กฟส.พิบูลมังสาหาร</t>
  </si>
  <si>
    <t>กุดชมภู</t>
  </si>
  <si>
    <t>พิบูลมังสาหาร</t>
  </si>
  <si>
    <t>กฟส.พิบูลมังสาหาร</t>
  </si>
  <si>
    <t>PEA VOLTA มหาชนะชัย</t>
  </si>
  <si>
    <t>การไฟฟ้าส่วนภูมิภาค กฟส.มหาชนะชัย</t>
  </si>
  <si>
    <t>คูเมือง</t>
  </si>
  <si>
    <t>มหาชนะชัย</t>
  </si>
  <si>
    <t>ยโสธร</t>
  </si>
  <si>
    <t>กฟส.มหาชนะชัย</t>
  </si>
  <si>
    <t>PEA VOLTA เมืองชัยภูมิ</t>
  </si>
  <si>
    <t>การไฟฟ้าส่วนภูมิภาค กฟจ.ชัยภูมิ</t>
  </si>
  <si>
    <t>โพนทอง</t>
  </si>
  <si>
    <t>ชัยภูมิ</t>
  </si>
  <si>
    <t>กฟจ.ชัยภูมิ</t>
  </si>
  <si>
    <t>PEA VOLTA เมืองบุรีรัมย์</t>
  </si>
  <si>
    <t>การไฟฟ้าส่วนภูมิภาค กฟจ.บุรีรัมย์</t>
  </si>
  <si>
    <t>ชุมเห็ด</t>
  </si>
  <si>
    <t>PEA VOLTA เมืองสุรินทร์</t>
  </si>
  <si>
    <t>การไฟฟ้าส่วนภูมิภาค กฟจ.สุรินทร์</t>
  </si>
  <si>
    <t>แกใหญ่</t>
  </si>
  <si>
    <t>สุรินทร์</t>
  </si>
  <si>
    <t>กฟจ.สุรินทร์</t>
  </si>
  <si>
    <t>PEA VOLTA นครราชสีมา 2 (หัวทะเล)</t>
  </si>
  <si>
    <t>การไฟฟ้าส่วนภูมิภาค กฟจ.นครราชสีมา 2 (หัวทะเล)</t>
  </si>
  <si>
    <t>พะเนา</t>
  </si>
  <si>
    <t>กฟจ.นครราชสีมา 2 (หัวทะเล)</t>
  </si>
  <si>
    <t>PEA VOLTA พระนครศรีอยุธยา 2</t>
  </si>
  <si>
    <t>การไฟฟ้าส่วนภูมิภาค กฟจ.อยุธยา</t>
  </si>
  <si>
    <t>ไผ่ลิง</t>
  </si>
  <si>
    <t>PEA VOLTA นครนายก</t>
  </si>
  <si>
    <t>การไฟฟ้าส่วนภูมิภาค กฟจ.นครนายก</t>
  </si>
  <si>
    <t>บ้านใหญ่</t>
  </si>
  <si>
    <t>นครนายก</t>
  </si>
  <si>
    <t>กฟจ.นครนายก</t>
  </si>
  <si>
    <t>PEA VOLTA ปทุมธานี 2</t>
  </si>
  <si>
    <t>การไฟฟ้าส่วนภูมิภาค กฟจ.ปทุมธานี 2</t>
  </si>
  <si>
    <t>บางพูน</t>
  </si>
  <si>
    <t>กฟจ.ปทุมธานี 2</t>
  </si>
  <si>
    <t>PEA VOLTA ธัญบุรี</t>
  </si>
  <si>
    <t>การไฟฟ้าส่วนภูมิภาค กฟอ.ธัญบุรี</t>
  </si>
  <si>
    <t>บึงยี่โถ</t>
  </si>
  <si>
    <t>ธัญบุรี</t>
  </si>
  <si>
    <t>กฟอ.ธัญบุรี</t>
  </si>
  <si>
    <t>PEA VOLTA ชลบุรี 3</t>
  </si>
  <si>
    <t>สำนักงานการไฟฟ้าส่วนภูมิภาคจังหวัดชลบุรี</t>
  </si>
  <si>
    <t>หนองข้างคอก</t>
  </si>
  <si>
    <t>เมืองชลบุรี</t>
  </si>
  <si>
    <t>PEA VOLTA ตราด</t>
  </si>
  <si>
    <t>สำนักงานการไฟฟ้าส่วนภูมิภาคจังหวัดตราด</t>
  </si>
  <si>
    <t>วังกระแจะ</t>
  </si>
  <si>
    <t>เมืองตราด</t>
  </si>
  <si>
    <t>กฟจ.ตราด</t>
  </si>
  <si>
    <t>PEA VOLTA บ้านโพธิ์</t>
  </si>
  <si>
    <t>สำนักงานการไฟฟ้าส่วนภูมิภาคสาขาเมืองฉะเชิงเทรา</t>
  </si>
  <si>
    <t>คลองประเวศ</t>
  </si>
  <si>
    <t>บ้านโพธิ์</t>
  </si>
  <si>
    <t>ฉะเชิงเทรา</t>
  </si>
  <si>
    <t>กฟจ.ฉะเชิงเทรา</t>
  </si>
  <si>
    <t>PEA VOLTA สอยดาว</t>
  </si>
  <si>
    <t>สำนักงานการไฟฟ้าส่วนภูมิภาคอำเภอสอยดาว</t>
  </si>
  <si>
    <t>ทรายขาว</t>
  </si>
  <si>
    <t>สอยดาว</t>
  </si>
  <si>
    <t>กฟอ.สอยดาว</t>
  </si>
  <si>
    <t>PEA VOLTA นครปฐม</t>
  </si>
  <si>
    <t>การไฟฟ้าส่วนภูมิภาค กฟจ.นครปฐม</t>
  </si>
  <si>
    <t>พระปฐมเจดีย์</t>
  </si>
  <si>
    <t>PEA VOLTA กาญจนบุรี</t>
  </si>
  <si>
    <t>การไฟฟ้าส่วนภูมิภาค กฟจ.กาญจนบุรี</t>
  </si>
  <si>
    <t>ปากแพรก</t>
  </si>
  <si>
    <t>PEA VOLTA สุพรรณบุรี</t>
  </si>
  <si>
    <t>การไฟฟ้าส่วนภูมิภาค กฟจ.สุพรรณบุรี</t>
  </si>
  <si>
    <t>สนามชัย</t>
  </si>
  <si>
    <t>สุพรรณบุรี</t>
  </si>
  <si>
    <t>กฟจ.สุพรรณบุรี</t>
  </si>
  <si>
    <t>PEA VOLTA บางเลน</t>
  </si>
  <si>
    <t>การไฟฟ้าส่วนภูมิภาค กฟอ.บางเลน</t>
  </si>
  <si>
    <t>บางเลน</t>
  </si>
  <si>
    <t>กฟอ.บางเลน</t>
  </si>
  <si>
    <t>PEA VOLTA เพชรบุรี</t>
  </si>
  <si>
    <t>การไฟฟ้าส่วนภูมิภาคสาขาเมืองเพชรบุรี</t>
  </si>
  <si>
    <t>บ้านหม้อ</t>
  </si>
  <si>
    <t>กฟจ.เพชรบุรี</t>
  </si>
  <si>
    <t>PEA VOLTA โพธาราม</t>
  </si>
  <si>
    <t>การไฟฟ้าส่วนภูมิภาคอำเภอโพธาราม</t>
  </si>
  <si>
    <t>โพธาราม</t>
  </si>
  <si>
    <t>ราชบุรี</t>
  </si>
  <si>
    <t>กฟอ.โพธาราม</t>
  </si>
  <si>
    <t>PEA VOLTA จอมบึง</t>
  </si>
  <si>
    <t>การไฟฟ้าส่วนภูมิภาคอำเภอจอมบึง</t>
  </si>
  <si>
    <t>จอมบึง</t>
  </si>
  <si>
    <t>กฟอ.จอมบึง</t>
  </si>
  <si>
    <t>PEA VOLTA สวนผึ้ง</t>
  </si>
  <si>
    <t>การไฟฟ้าส่วนภูมิภาคสาขาสวนผึ้ง</t>
  </si>
  <si>
    <t>ท่าเคย</t>
  </si>
  <si>
    <t>สวนผึ้ง</t>
  </si>
  <si>
    <t>กฟส.อ.สวนผึ้ง</t>
  </si>
  <si>
    <t>PEA VOLTA เกาะสมุย</t>
  </si>
  <si>
    <t>การไฟฟ้าส่วนภูมิภาค กฟอ.เกาะสมุย</t>
  </si>
  <si>
    <t>อ่างทอง</t>
  </si>
  <si>
    <t>เกาะสมุย</t>
  </si>
  <si>
    <t>กฟอ.เกาะสมุย</t>
  </si>
  <si>
    <t>PEA VOLTA เกาะพะงัน</t>
  </si>
  <si>
    <t>การไฟฟ้าส่วนภูมิภาค กฟส.อ.เกาะพะงัน</t>
  </si>
  <si>
    <t>บ้านใต้</t>
  </si>
  <si>
    <t>เกาะพะงัน</t>
  </si>
  <si>
    <t>กฟส.อ.เกาะพะงัน</t>
  </si>
  <si>
    <t>PEA VOLTA พระแสง</t>
  </si>
  <si>
    <t>การไฟฟ้าส่วนภูมิภาค กฟส.อ.พระแสง</t>
  </si>
  <si>
    <t>อิปัน</t>
  </si>
  <si>
    <t>พระแสง</t>
  </si>
  <si>
    <t>กฟส.อ.พระแสง</t>
  </si>
  <si>
    <t>PEA VOLTA หัวไทร</t>
  </si>
  <si>
    <t>การไฟฟ้าส่วนภูมิภาค กฟส.อ.หัวไทร</t>
  </si>
  <si>
    <t>หัวไทร</t>
  </si>
  <si>
    <t>กฟส.อ.หัวไทร</t>
  </si>
  <si>
    <t>PEA VOLTA พัทลุง</t>
  </si>
  <si>
    <t>การไฟฟ้าส่วนภูมิภาค กฟจ.พัทลุง</t>
  </si>
  <si>
    <t>นาท่อม</t>
  </si>
  <si>
    <t>พัทลุง</t>
  </si>
  <si>
    <t>กฟจ.พัทลุง</t>
  </si>
  <si>
    <t>PEA VOLTA ละงู</t>
  </si>
  <si>
    <t>การไฟฟ้าส่วนภูมิภาค กฟส.ละงู</t>
  </si>
  <si>
    <t>กำแพง</t>
  </si>
  <si>
    <t>ละงู</t>
  </si>
  <si>
    <t>สตูล</t>
  </si>
  <si>
    <t>กฟส.ละงู</t>
  </si>
  <si>
    <t>PEA VOLTA เบตง</t>
  </si>
  <si>
    <t>การไฟฟ้าส่วนภูมิภาค กฟอ.เบตง</t>
  </si>
  <si>
    <t>เบตง</t>
  </si>
  <si>
    <t>ยะลา</t>
  </si>
  <si>
    <t>กฟอ.เบตง</t>
  </si>
  <si>
    <t>PEA VOLTA หาดใหญ่</t>
  </si>
  <si>
    <t>สถานีไฟฟ้าหาดใหญ่ 4 (กฟอ.หาดใหญ่)</t>
  </si>
  <si>
    <t>PEA VOLTA สำนักงานใหญ่ 3</t>
  </si>
  <si>
    <t>PEA VOLTA สำนักงานใหญ่ 4</t>
  </si>
  <si>
    <t>PEA VOLTA แม่สะเรียง</t>
  </si>
  <si>
    <t>การไฟฟ้าส่วนภูมิภาค กฟส.อ.แม่สะเรียง</t>
  </si>
  <si>
    <t>บ้านกาด</t>
  </si>
  <si>
    <t>แม่สะเรียง</t>
  </si>
  <si>
    <t>แม่ฮ่องสอน</t>
  </si>
  <si>
    <t>กฟส.อ.แม่สะเรียง</t>
  </si>
  <si>
    <t>PEA VOLTA เมืองอุตรดิตถ์</t>
  </si>
  <si>
    <t>การไฟฟ้าส่วนภูมิภาค กฟจ.อุตรดิตถ์</t>
  </si>
  <si>
    <t>ท่าอิฐ</t>
  </si>
  <si>
    <t>อุตรดิตถ์</t>
  </si>
  <si>
    <t>กฟจ.อุตรดิตถ์</t>
  </si>
  <si>
    <t>PEA VOLTA เวียงสา</t>
  </si>
  <si>
    <t>การไฟฟ้าส่วนภูมิภาค กฟส.อ.เวียงสา</t>
  </si>
  <si>
    <t>กลางเวียง</t>
  </si>
  <si>
    <t>เวียงสา</t>
  </si>
  <si>
    <t>น่าน</t>
  </si>
  <si>
    <t>กฟส.อ.เวียงสา</t>
  </si>
  <si>
    <t>PEA VOLTA เมืองน่าน</t>
  </si>
  <si>
    <t>การไฟฟ้าส่วนภูมิภาค กฟจ.น่าน</t>
  </si>
  <si>
    <t>ในเวียง</t>
  </si>
  <si>
    <t>กฟจ.น่าน</t>
  </si>
  <si>
    <t>PEA VOLTA ปัว</t>
  </si>
  <si>
    <t>การไฟฟ้าส่วนภูมิภาค กฟส.อ.ปัว</t>
  </si>
  <si>
    <t>ปัว</t>
  </si>
  <si>
    <t>กฟส.อ.ปัว</t>
  </si>
  <si>
    <t>PEA VOLTA หนองไผ่</t>
  </si>
  <si>
    <t>การไฟฟ้าส่วนภูมิภาค กฟอ.หนองไผ่</t>
  </si>
  <si>
    <t>หนองไผ่</t>
  </si>
  <si>
    <t>กฟอ.หนองไผ่</t>
  </si>
  <si>
    <t>PEA VOLTA เมืองอุทัยธานี</t>
  </si>
  <si>
    <t>การไฟฟ้าส่วนภูมิภาค กฟจ.อุทัยธานี</t>
  </si>
  <si>
    <t>น้ำซึม</t>
  </si>
  <si>
    <t>อุทัยธานี</t>
  </si>
  <si>
    <t>กฟจ.อุทัยธานี</t>
  </si>
  <si>
    <t>PEA VOLTA เมืองชัยนาท</t>
  </si>
  <si>
    <t>การไฟฟ้าส่วนภูมิภาค กฟจ.ชัยนาท</t>
  </si>
  <si>
    <t>บ้านกล้วย</t>
  </si>
  <si>
    <t>ชัยนาท</t>
  </si>
  <si>
    <t>กฟจ.ชัยนาท</t>
  </si>
  <si>
    <t>PEA VOLTA บางจาก เมืองนครพนม</t>
  </si>
  <si>
    <t>สถานีบริการน้ำมันบางจาก - หจก.ฟ้าละดา</t>
  </si>
  <si>
    <t>กุรุคุ</t>
  </si>
  <si>
    <t>เมืองนครพนม</t>
  </si>
  <si>
    <t>นครพนม</t>
  </si>
  <si>
    <t>กฟจ.นครพนม</t>
  </si>
  <si>
    <t>PEA VOLTA ปากคาด</t>
  </si>
  <si>
    <t>การไฟฟ้าส่วนภูมิภาค กฟย.อ.ปากคาด</t>
  </si>
  <si>
    <t>ปากคาด</t>
  </si>
  <si>
    <t>บึงกาฬ</t>
  </si>
  <si>
    <t>กฟย.อ.ปากคาด</t>
  </si>
  <si>
    <t>PEA VOLTA เมืองบึงกาฬ</t>
  </si>
  <si>
    <t>การไฟฟ้าส่วนภูมิภาค กฟจ.บึงกาฬ</t>
  </si>
  <si>
    <t>เมืองบึงกาฬ</t>
  </si>
  <si>
    <t>กฟจ.บึงกาฬ</t>
  </si>
  <si>
    <t>PEA VOLTA พรรณานิคม</t>
  </si>
  <si>
    <t>การไฟฟ้าส่วนภูมิภาค กฟส.อ.พรรณานิคม</t>
  </si>
  <si>
    <t>ช้างมิ่ง</t>
  </si>
  <si>
    <t>พรรณานิคม</t>
  </si>
  <si>
    <t>สกลนคร</t>
  </si>
  <si>
    <t>กฟส.อ.พรรณานิคม</t>
  </si>
  <si>
    <t>PEA VOLTA สว่างแดนดิน</t>
  </si>
  <si>
    <t>การไฟฟ้าส่วนภูมิภาค กฟอ.สว่างแดนดิน</t>
  </si>
  <si>
    <t>สว่างแดนดิน</t>
  </si>
  <si>
    <t>กฟอ.สว่างแดนดิน</t>
  </si>
  <si>
    <t>PEA VOLTA เมืองหนองบัวลำภู</t>
  </si>
  <si>
    <t>การไฟฟ้าส่วนภูมิภาค กฟจ.หนองบัวลำภู</t>
  </si>
  <si>
    <t>ลำภู</t>
  </si>
  <si>
    <t>หนองบัวลำภู</t>
  </si>
  <si>
    <t>กฟจ.หนองบัวลำภู</t>
  </si>
  <si>
    <t>PEA VOLTA เมืองสมุทรสงคราม</t>
  </si>
  <si>
    <t>การไฟฟ้าส่วนภูมิภาค กฟจ.สมุทรสงคราม</t>
  </si>
  <si>
    <t>คลองโคน</t>
  </si>
  <si>
    <t>เมืองสมุทรสงคราม</t>
  </si>
  <si>
    <t>สมุทรสงคราม</t>
  </si>
  <si>
    <t>กฟจ.สมุทรสงคราม</t>
  </si>
  <si>
    <t>PEA VOLTA เมืองราชบุรี</t>
  </si>
  <si>
    <t>การไฟฟ้าส่วนภูมิภาค กฟจ.ราชบุรี</t>
  </si>
  <si>
    <t>เจดีย์หัก</t>
  </si>
  <si>
    <t>กฟจ.ราชบุรี</t>
  </si>
  <si>
    <t>PEA VOLTA ตะกั่วป่า</t>
  </si>
  <si>
    <t>การไฟฟ้าส่วนภูมิภาค กฟอ.ตะกั่วป่า</t>
  </si>
  <si>
    <t>โคกเคียน</t>
  </si>
  <si>
    <t>ตะกั่วป่า</t>
  </si>
  <si>
    <t>กฟอ.ตะกั่วป่า</t>
  </si>
  <si>
    <t>PEA VOLTA บางจาก เมืองอุดรธานี (บ้านขาว)</t>
  </si>
  <si>
    <t>สถานีบริการน้ำมันบางจาก - บจก.เลิศพัฒนาปิโตรเลียม</t>
  </si>
  <si>
    <t>หนองขอนกว้าง</t>
  </si>
  <si>
    <t>เมืองอุดรธานี</t>
  </si>
  <si>
    <t>กฟจ.อุดรธานี 2</t>
  </si>
  <si>
    <t>PEA VOLTA บางจาก เมืองอุดรธานี (สนามบิน)</t>
  </si>
  <si>
    <t>สถานีบริการน้ำมันบางจาก - BCP-สนามบินอุดรธานี</t>
  </si>
  <si>
    <t>PEA VOLTA บางจาก เมืองบุรีรัมย์ (โฮมโปร)</t>
  </si>
  <si>
    <t>สถานีบริการน้ำมันบางจาก - BCP - บุรีรัมย์</t>
  </si>
  <si>
    <t>อิสาณ</t>
  </si>
  <si>
    <t>PEA VOLTA บางจาก โนนสูง</t>
  </si>
  <si>
    <t>สถานีบริการน้ำมันบางจาก - BCP - สหสันติสุขปิโตเลียม 1999</t>
  </si>
  <si>
    <t>ดอนหวาย</t>
  </si>
  <si>
    <t>โนนสูง</t>
  </si>
  <si>
    <t>กฟส.อ.โนนสูง</t>
  </si>
  <si>
    <t>PEA VOLTA บางจาก บายพาสโคราช (กม.11)</t>
  </si>
  <si>
    <t>สถานีบริการน้ำมันบางจาก - BCP - บายพาสโคราช (บ.ทีเอ็นเค คอร์ปอเรชั่น)</t>
  </si>
  <si>
    <t>หนองกระทุ่ม</t>
  </si>
  <si>
    <t>กฟส.ต.จอหอ</t>
  </si>
  <si>
    <t>PEA VOLTA บางจาก ปราสาท</t>
  </si>
  <si>
    <t>สถานีบริการน้ำมันบางจาก - BCP - โชคชัย - เดชอุดม กม.177 (ปราสาท)</t>
  </si>
  <si>
    <t>ตานี</t>
  </si>
  <si>
    <t>ปราสาท</t>
  </si>
  <si>
    <t>กฟอ.ปราสาท</t>
  </si>
  <si>
    <t>PEA VOLTA บางจาก เมืองชัยภูมิ</t>
  </si>
  <si>
    <t>สถานีบริการน้ำมันบางจาก - BCP - ชัยภูมิ</t>
  </si>
  <si>
    <t>หนองนาแซง</t>
  </si>
  <si>
    <t>PEA VOLTA บางจาก เมืองสระบุรี</t>
  </si>
  <si>
    <t>สถานีบริการน้ำมันบางจาก - บริษัท พี.เจ ออยล์ ซัพพลาย จำกัด</t>
  </si>
  <si>
    <t>หนองปลาไหล</t>
  </si>
  <si>
    <t>เมืองสระบุรี</t>
  </si>
  <si>
    <t>กฟจ.สระบุรี</t>
  </si>
  <si>
    <t>PEA VOLTA บางจาก เฉลิมพระเกียรติ</t>
  </si>
  <si>
    <t>สถานีบริการน้ำมันบางจาก - บริษัท ป.ฟ้าใสเซอร์วิส จำกัด</t>
  </si>
  <si>
    <t>หน้าพระลาน</t>
  </si>
  <si>
    <t>เฉลิมพระเกียรติ</t>
  </si>
  <si>
    <t>กฟอ.พระพุทธบาท</t>
  </si>
  <si>
    <t>PEA VOLTA บางจาก เมืองปทุมธานี</t>
  </si>
  <si>
    <t>สถานีบริการน้ำมันบางจาก - BCP-บางกระดี กม.24</t>
  </si>
  <si>
    <t>บางกะดี</t>
  </si>
  <si>
    <t>เมืองปทุมธานี</t>
  </si>
  <si>
    <t>PEA VOLTA บางจาก องครักษ์</t>
  </si>
  <si>
    <t>สถานีบริการน้ำมันบางจาก - บริษัท พีพีแอล ปิโตรเลียม 99 จำกัด</t>
  </si>
  <si>
    <t>ทรายมูล</t>
  </si>
  <si>
    <t>องครักษ์</t>
  </si>
  <si>
    <t>กฟส.อ.องครักษ์</t>
  </si>
  <si>
    <t>PEA VOLTA บางจาก กบินทร์บุรี (นนทรี)</t>
  </si>
  <si>
    <t>สถานีบริการน้ำมันบางจาก - บริษัท เอมมี่ เอ็นจีวี จำกัด</t>
  </si>
  <si>
    <t>นนทรี</t>
  </si>
  <si>
    <t>กบินทร์บุรี</t>
  </si>
  <si>
    <t>ปราจีนบุรี</t>
  </si>
  <si>
    <t>กฟอ.กบินทร์บุรี</t>
  </si>
  <si>
    <t>PEA VOLTA บางจาก กบินทร์บุรี (ลาดตะเคียน)</t>
  </si>
  <si>
    <t>สถานีอัดประจุไฟฟ้บริษัท กัณฐกะ ปิโตรเลียม จำกัด</t>
  </si>
  <si>
    <t>ลาดตะเคียน</t>
  </si>
  <si>
    <t>PEA VOLTA บางจาก เมืองชลบุรี (หนองมน)</t>
  </si>
  <si>
    <t>สถานีบริการน้ำมันบางจาก - BCP - หนองมน</t>
  </si>
  <si>
    <t>แสนสุข</t>
  </si>
  <si>
    <t>กฟฟ.บางแสน</t>
  </si>
  <si>
    <t>PEA VOLTA บางจาก เมืองฉะเชิงเทรา</t>
  </si>
  <si>
    <t>สถานีบริการน้ำมันบางจาก - BCP - สุวินทวงศ์ (1)</t>
  </si>
  <si>
    <t>วังตะเคียน</t>
  </si>
  <si>
    <t>เมืองฉะเชิงเทรา</t>
  </si>
  <si>
    <t>PEA VOLTA บางจาก แปลงยาว</t>
  </si>
  <si>
    <t>สถานีบริการน้ำมันบางจาก - BCP - แปลงยาว</t>
  </si>
  <si>
    <t>วังเย็น</t>
  </si>
  <si>
    <t>แปลงยาว</t>
  </si>
  <si>
    <t>กฟส.อ.แปลงยาว</t>
  </si>
  <si>
    <t>PEA VOLTA บางจาก บางเลน</t>
  </si>
  <si>
    <t>สถานีบริการน้ำมันบางจาก - พี.พี.พี บางเลน</t>
  </si>
  <si>
    <t>บางภาษี</t>
  </si>
  <si>
    <t>PEA VOLTA บางจาก เมืองกาญจนบุรี</t>
  </si>
  <si>
    <t>สถานีบริการน้ำมันบางจาก - พรีเมี่ยมออยล์ (ประเทศไทย)</t>
  </si>
  <si>
    <t>เมืองกาญจนบุรี</t>
  </si>
  <si>
    <t>PEA VOLTA บางจาก เมืองสุพรรณบุรี</t>
  </si>
  <si>
    <t>สถานีบริการน้ำมันบางจาก - น.ทรัพย์เจริญ</t>
  </si>
  <si>
    <t>ท่าระหัด</t>
  </si>
  <si>
    <t>เมืองสุพรรณบุรี</t>
  </si>
  <si>
    <t>กฟส.อ.บางปลาม้า</t>
  </si>
  <si>
    <t>PEA VOLTA บางจาก สองพี่น้อง (ทุ่งคอก)</t>
  </si>
  <si>
    <t>สถานีบริการน้ำมันบางจาก - พราวออยล์</t>
  </si>
  <si>
    <t>ทุ่งคอก</t>
  </si>
  <si>
    <t>สองพี่น้อง</t>
  </si>
  <si>
    <t>กฟส.อ.สองพี่น้อง</t>
  </si>
  <si>
    <t>PEA VOLTA บางจาก บายพาสสุราษฎร์ (กม.5)</t>
  </si>
  <si>
    <t>สถานีบริการน้ำมันบางจาก - บางจากบายพาสสุราษฎร์ กม.5</t>
  </si>
  <si>
    <t>มะขามเตี้ย</t>
  </si>
  <si>
    <t>กฟจ.สุราษฎร์ธานี</t>
  </si>
  <si>
    <t>PEA VOLTA บางจาก สิชล</t>
  </si>
  <si>
    <t>สถานีบริการน้ำมันบางจาก - บางจากประกอบกิจปิโตรเลียม</t>
  </si>
  <si>
    <t>เปลี่ยน</t>
  </si>
  <si>
    <t>สิชล</t>
  </si>
  <si>
    <t>กฟส.อ.ทุ่งใหญ่</t>
  </si>
  <si>
    <t>PEA VOLTA บางจาก อ่าวลึก</t>
  </si>
  <si>
    <t>สถานีบริการน้ำมันบางจาก - บริษัท กระบี่ บี.พี. 1999 จำกัด</t>
  </si>
  <si>
    <t>อ่าวลึกเหนือ</t>
  </si>
  <si>
    <t>อ่าวลึก</t>
  </si>
  <si>
    <t>กฟส.อ.อ่าวลึก</t>
  </si>
  <si>
    <t>PEA VOLTA 7-Eleven บาลีฮาย</t>
  </si>
  <si>
    <t>7-11 แหลมบาลีฮาย</t>
  </si>
  <si>
    <t>นาเกลือ</t>
  </si>
  <si>
    <t>360kW 1 เครื่อง</t>
  </si>
  <si>
    <t>PEA VOLTA เมืองแม่ฮ่องสอน</t>
  </si>
  <si>
    <t>การไฟฟ้าส่วนภูมิภาค กฟจ.แม่ฮ่องสอน</t>
  </si>
  <si>
    <t>ปางหมู</t>
  </si>
  <si>
    <t>กฟจ.แม่ฮ่องสอน</t>
  </si>
  <si>
    <t>PEA VOLTA เมืองมุกดาหาร</t>
  </si>
  <si>
    <t>การไฟฟ้าส่วนภูมิภาค กฟจ.มุกดาหาร</t>
  </si>
  <si>
    <t>มุกดาหาร</t>
  </si>
  <si>
    <t>กฟจ.มุกดาหาร</t>
  </si>
  <si>
    <t>PEA VOLTA เมืองอำนาจเจริญ</t>
  </si>
  <si>
    <t>การไฟฟ้าส่วนภูมิภาค กฟจ.อำนาจเจริญ</t>
  </si>
  <si>
    <t>บุ่ง</t>
  </si>
  <si>
    <t>เมืองอำนาจเจริญ</t>
  </si>
  <si>
    <t>อำนาจเจริญ</t>
  </si>
  <si>
    <t>กฟจ.อำนาจเจริญ</t>
  </si>
  <si>
    <t>PEA VOLTA เมืองยโสธร</t>
  </si>
  <si>
    <t>การไฟฟ้าส่วนภูมิภาค กฟจ.ยโสธร</t>
  </si>
  <si>
    <t>กฟจ.ยโสธร</t>
  </si>
  <si>
    <t>PEA VOLTA บางจาก แม่สอด</t>
  </si>
  <si>
    <t>สถานีบริการน้ำมันบางจาก - หจก.แม่สอดวัฒนาบริการ</t>
  </si>
  <si>
    <t>แม่สอด</t>
  </si>
  <si>
    <t>กฟอ.แม่สอด</t>
  </si>
  <si>
    <t>PEA VOLTA บางจาก เมืองสุโขทัย</t>
  </si>
  <si>
    <t>สถานีบริการน้ำมันบางจาก - สหกรณ์การเกษตรสุโขทัยธานี จำกัด</t>
  </si>
  <si>
    <t>ปากแคว</t>
  </si>
  <si>
    <t>สุโขทัย</t>
  </si>
  <si>
    <t>กฟจ.สุโขทัย</t>
  </si>
  <si>
    <t>PEA VOLTA บางจาก พยุหะคีรี กม.308</t>
  </si>
  <si>
    <t>สถานีบริการน้ำมันบางจาก - บริษัท ทรัพย์รุ่งเรือง เอนเนอร์จี จำกัด</t>
  </si>
  <si>
    <t>ม่วงหัก</t>
  </si>
  <si>
    <t>กฟส.อ.พยุหะคีรี</t>
  </si>
  <si>
    <t>PEA VOLTA บางจาก ท่าวุ้ง</t>
  </si>
  <si>
    <t>สถานีบริการน้ำมันบางจาก - สหกรณ์เกษตร ท่าวุ้ง จำกัด</t>
  </si>
  <si>
    <t>ท่าวุ้ง</t>
  </si>
  <si>
    <t>ลพบุรี</t>
  </si>
  <si>
    <t>กฟส.อ.ท่าวุ้ง</t>
  </si>
  <si>
    <t>PEA VOLTA บางจาก มหาสารคาม (แยกแก่งเลิงจาน)</t>
  </si>
  <si>
    <t>สถานีบริการน้ำมันบางจาก - บริษัทสองตระกูล</t>
  </si>
  <si>
    <t>แก่งเลิงจาน</t>
  </si>
  <si>
    <t>เมืองมหาสารคาม</t>
  </si>
  <si>
    <t>มหาสารคาม</t>
  </si>
  <si>
    <t>กฟจ.มหาสารคาม</t>
  </si>
  <si>
    <t>PEA VOLTA บางจาก โพนทอง</t>
  </si>
  <si>
    <t>สถานีบริการน้ำมันบางจาก - BCP โพนทอง</t>
  </si>
  <si>
    <t>สระนกแก้ว</t>
  </si>
  <si>
    <t>กฟส.อ.โพนทอง</t>
  </si>
  <si>
    <t>PEA VOLTA บางจาก เมืองอุบลราชธานี (ในเมือง)</t>
  </si>
  <si>
    <t>สถานีบริการน้ำมันบางจาก - หจก.อุบลสายันต์บริการ จ.อุบลราชธานี</t>
  </si>
  <si>
    <t>เมืองอุบลราชธานี</t>
  </si>
  <si>
    <t>กฟจ.อุบลราชธานี</t>
  </si>
  <si>
    <t>PEA VOLTA บางจาก เมืองอุบลราชธานี (หนองขอน)</t>
  </si>
  <si>
    <t>สถานีบริการน้ำมันบางจาก - สหกรณ์การเกษตรเมืองอุบลราชธานี</t>
  </si>
  <si>
    <t>หนองขอน</t>
  </si>
  <si>
    <t>PEA VOLTA บางจาก เมืองกาฬสินธุ์</t>
  </si>
  <si>
    <t>สถานีบริการน้ำมันบางจาก - บริษัท สสินธร</t>
  </si>
  <si>
    <t>ถีนานนท์</t>
  </si>
  <si>
    <t>กาฬสินธุ์</t>
  </si>
  <si>
    <t>กฟจ.กาฬสินธุ์</t>
  </si>
  <si>
    <t>PEA VOLTA บางจาก ไชโย</t>
  </si>
  <si>
    <t>สถานีบริการน้ำมันบางจาก - หจก.เพิ่มทรัพย์ปิโตรเลียม</t>
  </si>
  <si>
    <t>จระเข้ร้อง</t>
  </si>
  <si>
    <t>ไชโย</t>
  </si>
  <si>
    <t>กฟย.อ.ไชโย</t>
  </si>
  <si>
    <t>PEA VOLTA บางจาก วังน้อย กม.71</t>
  </si>
  <si>
    <t>สถานีบริการน้ำมันบางจาก - BCP -วังน้อย กม.71</t>
  </si>
  <si>
    <t>ชะแมบ</t>
  </si>
  <si>
    <t>กฟอ.วังน้อย</t>
  </si>
  <si>
    <t>PEA VOLTA บางจาก สามโคก</t>
  </si>
  <si>
    <t>สถานีบริการน้ำมันบางจาก - BCP - สามโคก</t>
  </si>
  <si>
    <t>กระแซง</t>
  </si>
  <si>
    <t>สามโคก</t>
  </si>
  <si>
    <t>กฟส.อ.สามโคก</t>
  </si>
  <si>
    <t>PEA VOLTA เมืองระนอง</t>
  </si>
  <si>
    <t>การไฟฟ้าส่วนภูมิภาค กฟจ.ระนอง</t>
  </si>
  <si>
    <t>บางบอน</t>
  </si>
  <si>
    <t>ระนอง</t>
  </si>
  <si>
    <t>กฟจ.ระนอง</t>
  </si>
  <si>
    <t>PEA VOLTA กระบุรี</t>
  </si>
  <si>
    <t>การไฟฟ้าส่วนภูมิภาค กฟส.อ.กระบุรี</t>
  </si>
  <si>
    <t>ปากจั่น</t>
  </si>
  <si>
    <t>กระบุรี</t>
  </si>
  <si>
    <t>กฟส.อ.กระบุรี</t>
  </si>
  <si>
    <t>PEA VOLTA กะเปอร์</t>
  </si>
  <si>
    <t>การไฟฟ้าส่วนภูมิภาค กฟย.อ.กะเปอร์</t>
  </si>
  <si>
    <t>กะเปอร์</t>
  </si>
  <si>
    <t>กฟย.อ.กะเปอร์</t>
  </si>
  <si>
    <t>PEA VOLTA กุยบุรี</t>
  </si>
  <si>
    <t>การไฟฟ้าส่วนภูมิภาค กฟส.อ.กุยบุรี</t>
  </si>
  <si>
    <t>สามกระทาย</t>
  </si>
  <si>
    <t>กุยบุรี</t>
  </si>
  <si>
    <t>กฟส.อ.กุยบุรี</t>
  </si>
  <si>
    <t>PEA VOLTA เมืองสงขลา</t>
  </si>
  <si>
    <t>การไฟฟ้าส่วนภูมิภาค กฟจ.สงขลา</t>
  </si>
  <si>
    <t>พะวง</t>
  </si>
  <si>
    <t>กฟจ.สงขลา</t>
  </si>
  <si>
    <t>PEA VOLTA สะเดา (พังลา)</t>
  </si>
  <si>
    <t>การไฟฟ้าส่วนภูมิภาค กฟฟ.พังลา</t>
  </si>
  <si>
    <t>พังลา</t>
  </si>
  <si>
    <t>สะเดา</t>
  </si>
  <si>
    <t>กฟฟ.พังลา</t>
  </si>
  <si>
    <t>PEA VOLTA ป่าบอน</t>
  </si>
  <si>
    <t>การไฟฟ้าส่วนภูมิภาค กฟอ.ป่าบอน</t>
  </si>
  <si>
    <t>ป่าบอน</t>
  </si>
  <si>
    <t>กฟอ.ป่าบอน</t>
  </si>
  <si>
    <t>PEA VOLTA เมืองปัตตานี</t>
  </si>
  <si>
    <t>การไฟฟ้าส่วนภูมิภาค กฟจ.ปัตตานี</t>
  </si>
  <si>
    <t>รูสะมิแล</t>
  </si>
  <si>
    <t>ปัตตานี</t>
  </si>
  <si>
    <t>กฟจ.ปัตตานี</t>
  </si>
  <si>
    <t>PEA VOLTA เมืองยะลา</t>
  </si>
  <si>
    <t>การไฟฟ้าส่วนภูมิภาค กฟจ.ยะลา</t>
  </si>
  <si>
    <t>สะเตงนอก</t>
  </si>
  <si>
    <t>กฟจ.ยะลา</t>
  </si>
  <si>
    <t>PEA VOLTA บางจาก บางละมุง กม.149</t>
  </si>
  <si>
    <t>สถานีบริการน้ำมันบางจาก - ปั๊มใหม่- ถ.สุขุมวิท กม.149 บางละมุง</t>
  </si>
  <si>
    <t>โป่ง</t>
  </si>
  <si>
    <t>กฟฟ.จอมเทียน</t>
  </si>
  <si>
    <t>PEA VOLTA บางจาก พานทอง</t>
  </si>
  <si>
    <t>สถานีบริการน้ำมันบางจาก - บริษัท ที เอช แอล ปิโตรเลียม จำกัด</t>
  </si>
  <si>
    <t>บ้านเก่า</t>
  </si>
  <si>
    <t>พานทอง</t>
  </si>
  <si>
    <t>กฟอ.พานทอง</t>
  </si>
  <si>
    <t>PEA VOLTA บางจาก ท่าใหม่ ขาเข้า กม.307</t>
  </si>
  <si>
    <t>สถานีบริการน้ำมันบางจาก - BCP-ท่าใหม่ 2</t>
  </si>
  <si>
    <t>กฟส.อ.นายายอาม</t>
  </si>
  <si>
    <t>PEA VOLTA บางจาก กระทุ่มแบน</t>
  </si>
  <si>
    <t>สถานีบริการน้ำมันบางจาก - อ้อมน้อย</t>
  </si>
  <si>
    <t>อ้อมน้อย</t>
  </si>
  <si>
    <t>กระทุ่มแบน</t>
  </si>
  <si>
    <t>กฟฟ.อ้อมน้อย</t>
  </si>
  <si>
    <t>PEA VOLTA บางจาก เมืองสมุทรสาคร</t>
  </si>
  <si>
    <t>สถานีบริการน้ำมันบางจาก - นาโคก 2</t>
  </si>
  <si>
    <t>เมืองสมุทรสาคร</t>
  </si>
  <si>
    <t>กฟจ.สมุทรสาคร 2 (บ้านแพ้ว)</t>
  </si>
  <si>
    <t>PEA VOLTA บางจาก ชะอำ ขาเข้า (กม.188)</t>
  </si>
  <si>
    <t>สถานีบริการน้ำมันบางจาก - BCP-ปั๊มยักษ์​ - หุบกะพง</t>
  </si>
  <si>
    <t>กฟส.ชะอำ</t>
  </si>
  <si>
    <t>PEA VOLTA บางจาก ทุ่งใหญ่</t>
  </si>
  <si>
    <t>สถานีบริการน้ำมันบางจาก - บริษัท เอส.ซี.ออยล์ เซอร์วิส จำกัด</t>
  </si>
  <si>
    <t>ทุ่งใหญ่</t>
  </si>
  <si>
    <t>PEA VOLTA บางจาก เขาพนม</t>
  </si>
  <si>
    <t>สถานีบริการน้ำมันบางจาก - หจก.หนูแก้วการปิโตรเลียม</t>
  </si>
  <si>
    <t>พรุเตียว</t>
  </si>
  <si>
    <t>เขาพนม</t>
  </si>
  <si>
    <t>กฟส.อ.เขาพนม</t>
  </si>
  <si>
    <t>PEA VOLTA บางจาก ถลาง</t>
  </si>
  <si>
    <t>สถานีบริการน้ำมันบางจาก - บริษัท นาคสมบูรณ์สุข จำกัด</t>
  </si>
  <si>
    <t>ศรีสุนทร</t>
  </si>
  <si>
    <t>ถลาง</t>
  </si>
  <si>
    <t>กฟอ.ถลาง</t>
  </si>
  <si>
    <t>PEA VOLTA บางจาก บางกล่ำ</t>
  </si>
  <si>
    <t>สถานีบริการน้ำมันบางจาก - บริษัท ธนาภิวัฒน์ซัพพลายส์ จำกัด</t>
  </si>
  <si>
    <t>ท่าช้าง</t>
  </si>
  <si>
    <t>บางกล่ำ</t>
  </si>
  <si>
    <t>PEA VOLTA บางจาก เมืองสตูล</t>
  </si>
  <si>
    <t>สถานีบริการน้ำมันบางจาก - บริษัท ทวีวัฒน์ทัศนีย์ จำกัด</t>
  </si>
  <si>
    <t>ควนโพธิ์</t>
  </si>
  <si>
    <t>เมืองสตูล</t>
  </si>
  <si>
    <t>กฟจ.สตูล</t>
  </si>
  <si>
    <t>PEA VOLTA บางจาก เมืองนราธิวาส</t>
  </si>
  <si>
    <t>สถานีบริการน้ำมันบางจาก - บริษัท ทริปเปิล เค กรุ๊ป จำกัด</t>
  </si>
  <si>
    <t>เมืองนราธิวาส</t>
  </si>
  <si>
    <t>นราธิวาส</t>
  </si>
  <si>
    <t>กฟจ.นราธิวาส</t>
  </si>
  <si>
    <t>PEA VOLTA บางจาก เมืองพัทลุง</t>
  </si>
  <si>
    <t>สถานีบริการน้ำมันบางจาก - ปั๊มใหม่-บจก.พรรณพลัง6395</t>
  </si>
  <si>
    <t>เขาเจียก</t>
  </si>
  <si>
    <t>PEA VOLTA เชียงดาว</t>
  </si>
  <si>
    <t>การไฟฟ้าส่วนภูมิภาค กฟส.อ.เชียงดาว</t>
  </si>
  <si>
    <t>แม่นะ</t>
  </si>
  <si>
    <t>เชียงดาว</t>
  </si>
  <si>
    <t>กฟส.อ.เชียงดาว</t>
  </si>
  <si>
    <t>PEA VOLTA บางจาก เมืองเชียงราย</t>
  </si>
  <si>
    <t>สถานีบริการน้ำมันบางจาก - หจก.ที.พี.เอ็นเตอร์ไพรส์ เชียงราย</t>
  </si>
  <si>
    <t>กฟจ.เชียงราย</t>
  </si>
  <si>
    <t>PEA VOLTA บางจาก สบปราบ</t>
  </si>
  <si>
    <t>สถานีบริการน้ำมันบางจาก - บริษัท เจ.เค.อาร์.สตาร์ออยล์ จำกัด</t>
  </si>
  <si>
    <t>สบปราบ</t>
  </si>
  <si>
    <t>กฟอ.เกาะคา</t>
  </si>
  <si>
    <t>PEA VOLTA บางจาก เมืองขอนแก่น (ถ.มะลิวัลย์)</t>
  </si>
  <si>
    <t>สถานีบริการน้ำมันบางจาก - บริษัท เอเอสพีเอส รีเทลแอนด์เอเนอร์จี จำกัด</t>
  </si>
  <si>
    <t>บ้านเป็ด</t>
  </si>
  <si>
    <t>เมืองขอนแก่น</t>
  </si>
  <si>
    <t>PEA VOLTA บางจาก นาวัง</t>
  </si>
  <si>
    <t>สถานีบริการน้ำมันบางจาก - หจก.เทพเจริญผลเซอร์วิส</t>
  </si>
  <si>
    <t>เทพคีรี</t>
  </si>
  <si>
    <t>นาวัง</t>
  </si>
  <si>
    <t>กฟส.อ.นากลาง</t>
  </si>
  <si>
    <t>PEA VOLTA บางจาก บางปะหัน</t>
  </si>
  <si>
    <t>สถานีบริการน้ำมันบางจาก - บริษัท ไนน์ เอ็นเนอร์ยี จำกัด</t>
  </si>
  <si>
    <t>หันสัง</t>
  </si>
  <si>
    <t>บางปะหัน</t>
  </si>
  <si>
    <t>กฟส.อ.บางปะหัน</t>
  </si>
  <si>
    <t>PEA VOLTA บางจาก ลำลูกกา</t>
  </si>
  <si>
    <t>สถานีบริการน้ำมันบางจาก - BCP - ลำลูกกา คลอง 7</t>
  </si>
  <si>
    <t>บึงคำพร้อย</t>
  </si>
  <si>
    <t>ลำลูกกา</t>
  </si>
  <si>
    <t>กฟอ.ลำลูกกา</t>
  </si>
  <si>
    <t>PEA VOLTA บางจาก เมืองสระบุรี (บี5 อเวนิว)</t>
  </si>
  <si>
    <t>สถานีบริการน้ำมันบางจาก - B5 ปิโตรเลียม</t>
  </si>
  <si>
    <t>ปากเพรียว</t>
  </si>
  <si>
    <t>PEA VOLTA บางจาก ศรีราชา กม.4</t>
  </si>
  <si>
    <t>สถานีบริการน้ำมันบางจาก - BCP - มาบเอียง กม.4</t>
  </si>
  <si>
    <t>หนองขาม</t>
  </si>
  <si>
    <t>ศรีราชา</t>
  </si>
  <si>
    <t>กฟอ.ศรีราชา</t>
  </si>
  <si>
    <t>PEA VOLTA บางจาก บางน้ำเปรี้ยว</t>
  </si>
  <si>
    <t>สถานีบริการน้ำมันบางจาก - หจก.อนันตกิจบริการ</t>
  </si>
  <si>
    <t>หมอนทอง</t>
  </si>
  <si>
    <t>บางน้ำเปรี้ยว</t>
  </si>
  <si>
    <t>กฟส.บางน้ำเปรี้ยว</t>
  </si>
  <si>
    <t>PEA VOLTA บางจาก เมืองกระบี่ กม.949</t>
  </si>
  <si>
    <t>สถานีบริการน้ำมันบางจาก - ห้างหุ้นส่วนจำกัด เอส ยู ออยล์</t>
  </si>
  <si>
    <t>เขาคราม</t>
  </si>
  <si>
    <t>PEA VOLTA บางจาก เมืองนครศรีธรรมราช (อ้อมค่าย)</t>
  </si>
  <si>
    <t>สถานีบริการน้ำมันบางจาก - บจก.เทียนทวีสุข</t>
  </si>
  <si>
    <t>ปากพูน</t>
  </si>
  <si>
    <t>กฟจ.นครศรีธรรมราช</t>
  </si>
  <si>
    <t>PEA VOLTA อ่างทอง</t>
  </si>
  <si>
    <t>การไฟฟ้าส่วนภูมิภาค กฟจ.อ่างทอง</t>
  </si>
  <si>
    <t>โพสะ</t>
  </si>
  <si>
    <t>เมืองอ่างทอง</t>
  </si>
  <si>
    <t>กฟจ.อ่างทอง</t>
  </si>
  <si>
    <t>PEA VOLTA ศรีราชา</t>
  </si>
  <si>
    <t>การไฟฟ้าส่วนภูมิภาค กฟอ.ศรีราชา</t>
  </si>
  <si>
    <t>PEA VOLTA สังขละบุรี</t>
  </si>
  <si>
    <t>การไฟฟ้าส่วนภูมิภาค กฟย.อ.สังขละบุรี</t>
  </si>
  <si>
    <t>หนองลู</t>
  </si>
  <si>
    <t>สังขละบุรี</t>
  </si>
  <si>
    <t>อ.สังขละบุรี</t>
  </si>
  <si>
    <t>PEA VOLTA ทองผาภูมิ</t>
  </si>
  <si>
    <t>การไฟฟ้าส่วนภูมิภาค กฟส.อ.ทองผาภูมิ</t>
  </si>
  <si>
    <t>ท่าขนุน</t>
  </si>
  <si>
    <t>ทองผาภูมิ</t>
  </si>
  <si>
    <t>อ.ทองผาภูมิ</t>
  </si>
  <si>
    <t>PEA VOLTA เสนา</t>
  </si>
  <si>
    <t>การไฟฟ้าส่วนภูมิภาค กฟอ.เสนา</t>
  </si>
  <si>
    <t>เสนา</t>
  </si>
  <si>
    <t>กฟอ.เสนา</t>
  </si>
  <si>
    <t>PEA VOLTA ศรีมหาโพธิ</t>
  </si>
  <si>
    <t>การไฟฟ้าส่วนภูมิภาค กฟอ.ศรีมหาโพธิ</t>
  </si>
  <si>
    <t>ศรีมหาโพธิ</t>
  </si>
  <si>
    <t>กฟอ.ศรีมหาโพธิ</t>
  </si>
  <si>
    <t>PEA VOLTA บึง</t>
  </si>
  <si>
    <t>การไฟฟ้าส่วนภูมิภาค กฟฟ.บึง</t>
  </si>
  <si>
    <t>บึง</t>
  </si>
  <si>
    <t>กฟฟ.บึง</t>
  </si>
  <si>
    <t>PEA VOLTA แกลง</t>
  </si>
  <si>
    <t>การไฟฟ้าส่วนภูมิภาค กฟอ.แกลง</t>
  </si>
  <si>
    <t>ทุ่งควายกิน</t>
  </si>
  <si>
    <t>PEA VOLTA บางปะกง</t>
  </si>
  <si>
    <t>การไฟฟ้าส่วนภูมิภาค กฟอ.บางปะกง</t>
  </si>
  <si>
    <t>บางปะกง</t>
  </si>
  <si>
    <t>กฟอ.บางปะกง</t>
  </si>
  <si>
    <t>PEA VOLTA บ่อทอง</t>
  </si>
  <si>
    <t>การไฟฟ้าส่วนภูมิภาค กฟส.บ่อทอง</t>
  </si>
  <si>
    <t>บ่อทอง</t>
  </si>
  <si>
    <t>กฟส.บ่อทอง</t>
  </si>
  <si>
    <t>PEA VOLTA พานทอง</t>
  </si>
  <si>
    <t>การไฟฟ้าส่วนภูมิภาค กฟอ.พานทอง</t>
  </si>
  <si>
    <t>PEA VOLTA โคกขาม</t>
  </si>
  <si>
    <t>การไฟฟ้าส่วนภูมิภาค กฟฟ.โคกขาม</t>
  </si>
  <si>
    <t>โคกขาม</t>
  </si>
  <si>
    <t>กฟฟ.โคกขาม</t>
  </si>
  <si>
    <t>PEA VOLTA สามชุก</t>
  </si>
  <si>
    <t>การไฟฟ้าส่วนภูมิภาค กฟส.อ.สามชุก</t>
  </si>
  <si>
    <t>สามชุก</t>
  </si>
  <si>
    <t>อ.สามชุก</t>
  </si>
  <si>
    <t>PEA VOLTA ปากน้ำชุมพร</t>
  </si>
  <si>
    <t>การไฟฟ้าส่วนภูมิภาค กฟส.ปากน้ำชุมพร</t>
  </si>
  <si>
    <t>เมืองชุมพร</t>
  </si>
  <si>
    <t>กฟส.ปากน้ำชุมพร</t>
  </si>
  <si>
    <t>PEA VOLTA ดำเนินสะดวก</t>
  </si>
  <si>
    <t>การไฟฟ้าส่วนภูมิภาค กฟอ.ดำเนินสะดวก</t>
  </si>
  <si>
    <t>ดำเนินสะดวก</t>
  </si>
  <si>
    <t>กฟอ.ดำเนินสะดวก</t>
  </si>
  <si>
    <t>PEA VOLTA เพ</t>
  </si>
  <si>
    <t>การไฟฟ้าส่วนภูมิภาค กฟส.เพ</t>
  </si>
  <si>
    <t>เพ</t>
  </si>
  <si>
    <t>เมืองระยอง</t>
  </si>
  <si>
    <t>กฟส.เพ</t>
  </si>
  <si>
    <t>PEA VOLTA บ้านแพง</t>
  </si>
  <si>
    <t>การไฟฟ้าส่วนภูมิภาค กฟอ.บ้านแพง</t>
  </si>
  <si>
    <t>บ้านแพง</t>
  </si>
  <si>
    <t>กฟอ.บ้านแพง</t>
  </si>
  <si>
    <t>PEA VOLTA ชุมแพ</t>
  </si>
  <si>
    <t>การไฟฟ้าส่วนภูมิภาค กฟอ.ชุมแพ</t>
  </si>
  <si>
    <t>ชุมแพ</t>
  </si>
  <si>
    <t>กฟอ.ชุมแพ</t>
  </si>
  <si>
    <t>PEA VOLTA วังสะพุง</t>
  </si>
  <si>
    <t>การไฟฟ้าส่วนภูมิภาค กฟอ.วังสะพุง</t>
  </si>
  <si>
    <t>เขาหลวง</t>
  </si>
  <si>
    <t>วังสะพุง</t>
  </si>
  <si>
    <t>เลย</t>
  </si>
  <si>
    <t>กฟอ.วังสะพุง</t>
  </si>
  <si>
    <t>PEA VOLTA ปักธงชัย</t>
  </si>
  <si>
    <t>การไฟฟ้าส่วนภูมิภาค กฟอ.ปักธงชัย</t>
  </si>
  <si>
    <t>เมืองปัก</t>
  </si>
  <si>
    <t>ปักธงชัย</t>
  </si>
  <si>
    <t>กฟอ.ปักธงชัย</t>
  </si>
  <si>
    <t>PEA VOLTA นครราชสีมา #2</t>
  </si>
  <si>
    <t>เมืองนครราชสีมา</t>
  </si>
  <si>
    <t>PEA VOLTA หนองแค</t>
  </si>
  <si>
    <t>การไฟฟ้าส่วนภูมิภาค กฟอ.หนองแค</t>
  </si>
  <si>
    <t>หนองปลาหมอ</t>
  </si>
  <si>
    <t>หนองแค</t>
  </si>
  <si>
    <t>กฟอ.หนองแค</t>
  </si>
  <si>
    <t>PEA VOLTA ปราจีนบุรี</t>
  </si>
  <si>
    <t>การไฟฟ้าส่วนภูมิภาค กฟจ.ปราจีนบุรี</t>
  </si>
  <si>
    <t>หน้าเมือง</t>
  </si>
  <si>
    <t>เมืองปราจีนบุรี</t>
  </si>
  <si>
    <t>กฟจ.ปราจีนบุรี</t>
  </si>
  <si>
    <t>PEA VOLTA บางปะอิน</t>
  </si>
  <si>
    <t>การไฟฟ้าส่วนภูมิภาค กฟอ.บางปะอิน</t>
  </si>
  <si>
    <t>คลองจิก</t>
  </si>
  <si>
    <t>กฟอ.บางปะอิน</t>
  </si>
  <si>
    <t>PEA VOLTA วังน้อย</t>
  </si>
  <si>
    <t>การไฟฟ้าส่วนภูมิภาค กฟอ.วังน้อย</t>
  </si>
  <si>
    <t>ลำตาเสา</t>
  </si>
  <si>
    <t>PEA VOLTA ปทุมธานี</t>
  </si>
  <si>
    <t>การไฟฟ้าส่วนภูมิภาค กฟจ.ปทุมธานี</t>
  </si>
  <si>
    <t>บางปรอก</t>
  </si>
  <si>
    <t>กฟจ.ปทุมธานี</t>
  </si>
  <si>
    <t>PEA VOLTA สระบุรี</t>
  </si>
  <si>
    <t>การไฟฟ้าส่วนภูมิภาค กฟจ.สระบุรี</t>
  </si>
  <si>
    <t>PEA VOLTA บางแสน</t>
  </si>
  <si>
    <t>การไฟฟ้าส่วนภูมิภาค กฟฟ.บางแสน</t>
  </si>
  <si>
    <t>PEA VOLTA พนัสนิคม</t>
  </si>
  <si>
    <t>การไฟฟ้าส่วนภูมิภาค กฟอ.พนัสนิคม</t>
  </si>
  <si>
    <t>บ้านช้าง</t>
  </si>
  <si>
    <t>พนัสนิคม</t>
  </si>
  <si>
    <t>กฟอ.พนัสนิคม</t>
  </si>
  <si>
    <t>PEA VOLTA ระยอง</t>
  </si>
  <si>
    <t>การไฟฟ้าส่วนภูมิภาค กฟจ.ระยอง</t>
  </si>
  <si>
    <t>PEA VOLTA โพนพิสัย</t>
  </si>
  <si>
    <t>การไฟฟ้าส่วนภูมิภาค กฟอ.โพนพิสัย</t>
  </si>
  <si>
    <t>จุมพล</t>
  </si>
  <si>
    <t>โพนพิสัย</t>
  </si>
  <si>
    <t>กฟอ.โพนพิสัย</t>
  </si>
  <si>
    <t>PEA VOLTA กบินทร์บุรี</t>
  </si>
  <si>
    <t>การไฟฟ้าส่วนภูมิภาค กฟอ.กบินทร์บุรี</t>
  </si>
  <si>
    <t>PEA VOLTA ขลุง</t>
  </si>
  <si>
    <t>การไฟฟ้าส่วนภูมิภาค กฟอ.ขลุง</t>
  </si>
  <si>
    <t>ขลุง</t>
  </si>
  <si>
    <t>กฟอ.ขลุง</t>
  </si>
  <si>
    <t>PEA VOLTA บ้านค่าย</t>
  </si>
  <si>
    <t>การไฟฟ้าส่วนภูมิภาค กฟอ.บ้านค่าย</t>
  </si>
  <si>
    <t>บ้านค่าย</t>
  </si>
  <si>
    <t>กฟอ.บ้านค่าย</t>
  </si>
  <si>
    <t>PEA VOLTA มาบตาพุด</t>
  </si>
  <si>
    <t>การไฟฟ้าส่วนภูมิภาค กฟฟ. มาบตาพุด</t>
  </si>
  <si>
    <t>ห้วยโป่ง</t>
  </si>
  <si>
    <t>กฟฟ. มาบตาพุด</t>
  </si>
  <si>
    <t>PEA VOLTA ปลวกแดง</t>
  </si>
  <si>
    <t>การไฟฟ้าส่วนภูมิภาค กฟอ.ปลวกแดง</t>
  </si>
  <si>
    <t>ปลวกแดง</t>
  </si>
  <si>
    <t>กฟอ.ปลวกแดง</t>
  </si>
  <si>
    <t>PEA VOLTA อ้อมน้อย</t>
  </si>
  <si>
    <t>การไฟฟ้าส่วนภูมิภาค กฟภ.อ้อมน้อย</t>
  </si>
  <si>
    <t>ไร่ขิง</t>
  </si>
  <si>
    <t>กฟภ.อ้อมน้อย</t>
  </si>
  <si>
    <t>PEA VOLTA ปราณบุรี</t>
  </si>
  <si>
    <t>การไฟฟ้าส่วนภูมิภาค กฟอ.ปราณบุรี</t>
  </si>
  <si>
    <t>หนองตาแต้ม</t>
  </si>
  <si>
    <t>ปราณบุรี</t>
  </si>
  <si>
    <t>กฟอ.ปราณบุรี</t>
  </si>
  <si>
    <t>PEA VOLTA ชะอำ</t>
  </si>
  <si>
    <t>การไฟฟ้าส่วนภูมิภาค กฟอ.ชะอำ</t>
  </si>
  <si>
    <t>PEA VOLTA คลองหลวง</t>
  </si>
  <si>
    <t>การไฟฟ้าส่วนภูมิภาค กฟอ.คลองหลวง</t>
  </si>
  <si>
    <t>คลองห้า</t>
  </si>
  <si>
    <t>กฟอ.คลองหลวง</t>
  </si>
  <si>
    <t>PEA VOLTA พร้าว</t>
  </si>
  <si>
    <t>การไฟฟ้าส่วนภูมิภาค กฟส.อ.พร้าว</t>
  </si>
  <si>
    <t>เวียง</t>
  </si>
  <si>
    <t>พร้าว</t>
  </si>
  <si>
    <t>กฟส.พร้าว</t>
  </si>
  <si>
    <t>PEA VOLTA แม่สาย</t>
  </si>
  <si>
    <t>การไฟฟ้าส่วนภูมิภาค กฟอ.แม่สาย</t>
  </si>
  <si>
    <t>แม่สาย</t>
  </si>
  <si>
    <t>กฟอ.แม่สาย</t>
  </si>
  <si>
    <t>PEA VOLTA ลี้</t>
  </si>
  <si>
    <t>การไฟฟ้าส่วนภูมิภาค กฟอ.ลี้</t>
  </si>
  <si>
    <t>ลี้</t>
  </si>
  <si>
    <t>ลำพูน</t>
  </si>
  <si>
    <t>กฟอ.ลี้</t>
  </si>
  <si>
    <t>PEA VOLTA บ้านดุง</t>
  </si>
  <si>
    <t>การไฟฟ้าส่วนภูมิภาค กฟอ.บ้านดุง</t>
  </si>
  <si>
    <t>ศรีสุทโธ</t>
  </si>
  <si>
    <t>บ้านดุง</t>
  </si>
  <si>
    <t>กฟอ.บ้านดุง</t>
  </si>
  <si>
    <t>PEA VOLTA บ้านบึง</t>
  </si>
  <si>
    <t>การไฟฟ้าส่วนภูมิภาค กฟอ.บ้านบึง</t>
  </si>
  <si>
    <t>PEA VOLTA สามพราน</t>
  </si>
  <si>
    <t>การไฟฟ้าส่วนภูมิภาค กฟอ.สามพราน</t>
  </si>
  <si>
    <t>ท่าตลาด</t>
  </si>
  <si>
    <t>PEA VOLTA สตูล</t>
  </si>
  <si>
    <t>การไฟฟ้าส่วนภูมิภาค กฟจ.สตูล</t>
  </si>
  <si>
    <t>พิมาน</t>
  </si>
  <si>
    <t>กฟจ.เมืองสตูล</t>
  </si>
  <si>
    <t>PEA VOLTA สทิงพระ</t>
  </si>
  <si>
    <t>การไฟฟ้าส่วนภูมิภาค กฟส.สทิงพระ</t>
  </si>
  <si>
    <t>จะทิ้งพระ</t>
  </si>
  <si>
    <t>สทิงพระ</t>
  </si>
  <si>
    <t>กฟส.สทิงพระ</t>
  </si>
  <si>
    <t>PEA VOLTA รัตภูมิ</t>
  </si>
  <si>
    <t>การไฟฟ้าส่วนภูมิภาค กฟส.รัตภูมิ</t>
  </si>
  <si>
    <t>ท่าชะมวง</t>
  </si>
  <si>
    <t>รัตภูมิ</t>
  </si>
  <si>
    <t>กฟส.รัตภูมิ</t>
  </si>
  <si>
    <t>PEA VOLTA บันนังสตา</t>
  </si>
  <si>
    <t>การไฟฟ้าส่วนภูมิภาค กฟส.บันนังสตา</t>
  </si>
  <si>
    <t>บันนังสตา</t>
  </si>
  <si>
    <t>กฟส.บันนังสตา</t>
  </si>
  <si>
    <t>PEA VOLTA ตากใบ</t>
  </si>
  <si>
    <t>การไฟฟ้าส่วนภูมิภาค กฟส.ตากใบ</t>
  </si>
  <si>
    <t>เจ๊ะเห</t>
  </si>
  <si>
    <t>ตากใบ</t>
  </si>
  <si>
    <t>กฟส.ตากใบ</t>
  </si>
  <si>
    <t>PEA VOLTA สศช.</t>
  </si>
  <si>
    <t>สำนักงานสภาพัฒนาการเศรษฐกิจและสังคมแห่งชาติ</t>
  </si>
  <si>
    <t>วัดโสมนัส</t>
  </si>
  <si>
    <t>ป้อมปราบศัตรูพ่าย</t>
  </si>
  <si>
    <t>PEA VOLTA เลย</t>
  </si>
  <si>
    <t>การไฟฟ้าส่วนภูมิภาค กฟจ.เลย</t>
  </si>
  <si>
    <t>กุดป่อง</t>
  </si>
  <si>
    <t>เมืองเลย</t>
  </si>
  <si>
    <t>กฟจ.เมืองเลย</t>
  </si>
  <si>
    <t>PEA VOLTA จัตุรัส</t>
  </si>
  <si>
    <t>การไฟฟ้าส่วนภูมิภาค กฟส.จัตุรัส</t>
  </si>
  <si>
    <t>กุดน้ำใส</t>
  </si>
  <si>
    <t>จัตุรัส</t>
  </si>
  <si>
    <t>กฟส.จัตุรัส</t>
  </si>
  <si>
    <t>PEA VOLTA ประทาย</t>
  </si>
  <si>
    <t>การไฟฟ้าส่วนภูมิภาค กฟอ.ประทาย</t>
  </si>
  <si>
    <t>กระทุ่มราย</t>
  </si>
  <si>
    <t>ประทาย</t>
  </si>
  <si>
    <t>กฟอ.ประทาย</t>
  </si>
  <si>
    <t>PEA VOLTA ฝาง</t>
  </si>
  <si>
    <t>การไฟฟ้าส่วนภูมิภาค กฟอ.ฝาง</t>
  </si>
  <si>
    <t>ฝาง</t>
  </si>
  <si>
    <t>กฟอ.ฝาง</t>
  </si>
  <si>
    <t>PEA VOLTA แม่อาย</t>
  </si>
  <si>
    <t>การไฟฟ้าส่วนภูมิภาค กฟอ.แม่อาย</t>
  </si>
  <si>
    <t>แม่อาย</t>
  </si>
  <si>
    <t>กฟอ.แม่อาย</t>
  </si>
  <si>
    <t>PEA VOLTA แม่จัน</t>
  </si>
  <si>
    <t>การไฟฟ้าส่วนภูมิภาค กฟส.อ.แม่จัน</t>
  </si>
  <si>
    <t>ป่าตึง</t>
  </si>
  <si>
    <t>แม่จัน</t>
  </si>
  <si>
    <t>กฟส.แม่จัน</t>
  </si>
  <si>
    <t>PEA VOLTA เชียงราย</t>
  </si>
  <si>
    <t>การไฟฟ้าส่วนภูมิภาค กฟจ.เชียงราย</t>
  </si>
  <si>
    <t>รอบเวียง</t>
  </si>
  <si>
    <t>เมืองเชียงราย</t>
  </si>
  <si>
    <t>กฟจ.เมืองเชียงราย</t>
  </si>
  <si>
    <t>PEA VOLTA ทุ่งเสลี่ยม</t>
  </si>
  <si>
    <t>การไฟฟ้าส่วนภูมิภาค กฟส.ทุ่งเสลี่ยม</t>
  </si>
  <si>
    <t>กลางดง</t>
  </si>
  <si>
    <t>ทุ่งเสลี่ยม</t>
  </si>
  <si>
    <t>กฟส.ทุ่งเสลี่ยม</t>
  </si>
  <si>
    <t>PEA VOLTA เชียงคาน</t>
  </si>
  <si>
    <t>การไฟฟ้าส่วนภูมิภาค กฟอ.เชียงคาน</t>
  </si>
  <si>
    <t>เชียงคาน</t>
  </si>
  <si>
    <t>กฟอ.เชียงคาน</t>
  </si>
  <si>
    <t>PEA VOLTA บ้านโป่ง</t>
  </si>
  <si>
    <t>การไฟฟ้าส่วนภูมิภาค กฟอ.บ้านโป่ง</t>
  </si>
  <si>
    <t>ปากแรต</t>
  </si>
  <si>
    <t>บ้านโป่ง</t>
  </si>
  <si>
    <t>กฟอ.บ้านโป่ง</t>
  </si>
  <si>
    <t>PEA VOLTA สิชล</t>
  </si>
  <si>
    <t>การไฟฟ้าส่วนภูมิภาค กฟส.สิชล</t>
  </si>
  <si>
    <t>ทุ่งปรัง</t>
  </si>
  <si>
    <t>กฟส.สิชล</t>
  </si>
  <si>
    <t>PEA VOLTA ถลาง</t>
  </si>
  <si>
    <t>การไฟฟ้าส่วนภูมิภาค กฟอ.ถลาง</t>
  </si>
  <si>
    <t>PEA VOLTA ท่ามะกา</t>
  </si>
  <si>
    <t>การไฟฟ้าส่วนภูมิภาค กฟอ.ท่ามะกา</t>
  </si>
  <si>
    <t>หวายเหนียว</t>
  </si>
  <si>
    <t>ท่ามะกา</t>
  </si>
  <si>
    <t>กฟอ.ท่ามะกา</t>
  </si>
  <si>
    <t>PEA VOLTA แม่แตง</t>
  </si>
  <si>
    <t>การไฟฟ้าส่วนภูมิภาค กฟส.อ.แม่แตง</t>
  </si>
  <si>
    <t>สันมหาพน</t>
  </si>
  <si>
    <t>แม่แตง</t>
  </si>
  <si>
    <t>กฟส.แม่แตง</t>
  </si>
  <si>
    <t>PEA VOLTA ร้องกวาง</t>
  </si>
  <si>
    <t>การไฟฟ้าส่วนภูมิภาค กฟส.ร้องกวาง</t>
  </si>
  <si>
    <t>ร้องกวาง</t>
  </si>
  <si>
    <t>กฟส.ร้องกวาง</t>
  </si>
  <si>
    <t>PEA VOLTA กำแพงเพชร</t>
  </si>
  <si>
    <t>การไฟฟ้าส่วนภูมิภาค กฟจ.กำแพงเพชร</t>
  </si>
  <si>
    <t>เมืองกำแพงเพชร</t>
  </si>
  <si>
    <t>กฟจ.เมืองกำแพงเพชร</t>
  </si>
  <si>
    <t>PEA VOLTA สวรรคโลก</t>
  </si>
  <si>
    <t>การไฟฟ้าส่วนภูมิภาค กฟอ.สวรรคโลก</t>
  </si>
  <si>
    <t>สวรรคโลก</t>
  </si>
  <si>
    <t>กฟอ.สวรรคโลก</t>
  </si>
  <si>
    <t>PEA VOLTA ลาดยาว</t>
  </si>
  <si>
    <t>การไฟฟ้าส่วนภูมิภาค กฟอ.ลาดยาว</t>
  </si>
  <si>
    <t>กฟอ.ลาดยาว</t>
  </si>
  <si>
    <t>PEA VOLTA หนองบัว</t>
  </si>
  <si>
    <t>การไฟฟ้าส่วนภูมิภาค กฟอ.หนองบัว</t>
  </si>
  <si>
    <t>หนองกลับ</t>
  </si>
  <si>
    <t>หนองบัว</t>
  </si>
  <si>
    <t>กฟอ.หนองบัว</t>
  </si>
  <si>
    <t>PEA VOLTA นครสวรรค์</t>
  </si>
  <si>
    <t>การไฟฟ้าส่วนภูมิภาค กฟจ.นครสวรรค์</t>
  </si>
  <si>
    <t>ปากน้ำโพ</t>
  </si>
  <si>
    <t>เมืองนครสวรรค์</t>
  </si>
  <si>
    <t>กฟจ.เมืองนครสวรรค์</t>
  </si>
  <si>
    <t>PEA VOLTA อู่ทอง</t>
  </si>
  <si>
    <t>การไฟฟ้าส่วนภูมิภาค กฟอ.อู่ทอง</t>
  </si>
  <si>
    <t>อู่ทอง</t>
  </si>
  <si>
    <t>กฟอ.อู่ทอง</t>
  </si>
  <si>
    <t>PEA VOLTA ปากพนัง</t>
  </si>
  <si>
    <t>การไฟฟ้าส่วนภูมิภาค กฟอ.ปากพนัง</t>
  </si>
  <si>
    <t>ปากพนัง</t>
  </si>
  <si>
    <t>กฟอ.ปากพนัง</t>
  </si>
  <si>
    <t>PEA VOLTA จุน</t>
  </si>
  <si>
    <t>การไฟฟ้าส่วนภูมิภาค กฟส.อ.จุน</t>
  </si>
  <si>
    <t>ห้วยข้าวก่ำ</t>
  </si>
  <si>
    <t>จุน</t>
  </si>
  <si>
    <t>กฟส.จุน</t>
  </si>
  <si>
    <t>PEA VOLTA อู่เชิดชัย</t>
  </si>
  <si>
    <t>บริษัท อู่เชิดชัย</t>
  </si>
  <si>
    <t>300kW 1 เครื่อง</t>
  </si>
  <si>
    <t>PEA VOLTA จันทบุรี</t>
  </si>
  <si>
    <t>การไฟฟ้าส่วนภูมิภาค กฟจ.จันทบุรี</t>
  </si>
  <si>
    <t>ท่าแฉลบ</t>
  </si>
  <si>
    <t>เมืองจันทบุรี</t>
  </si>
  <si>
    <t>กฟจ.จันทบุรี</t>
  </si>
  <si>
    <t>PEA VOLTA สุราษฎร์ธานี</t>
  </si>
  <si>
    <t>การไฟฟ้าส่วนภูมิภาค กฟจ.สุราษฎร์ธานี</t>
  </si>
  <si>
    <t>ตลาด</t>
  </si>
  <si>
    <t>เมืองสุราษฎร์ธานี</t>
  </si>
  <si>
    <t>PEA VOLTA ตรัง</t>
  </si>
  <si>
    <t>การไฟฟ้าส่วนภูมิภาค กฟจ.ตรัง</t>
  </si>
  <si>
    <t>นาท่ามเหนือ</t>
  </si>
  <si>
    <t>เมืองตรัง</t>
  </si>
  <si>
    <t>PEA VOLTA 7-Eleven พรหมพิราม</t>
  </si>
  <si>
    <t>7-11 สาขา ดงประคำ</t>
  </si>
  <si>
    <t>ดงประคำ</t>
  </si>
  <si>
    <t>พรหมพิราม</t>
  </si>
  <si>
    <t>กฟส.พรหมพิราม</t>
  </si>
  <si>
    <t>PEA VOLTA คาลเท็กซ์ ขาณุวรลักษบุรี</t>
  </si>
  <si>
    <t>สถานีบริการน้ำมัน - CALTEX ใต้ฟ้าปิโตรเลียม</t>
  </si>
  <si>
    <t>PEA VOLTA 7-Eleven ตะพานหิน</t>
  </si>
  <si>
    <t>7-11 สาขา หน้าโรงพยาบาลสมเด็จพยุพราชตะพานหิน</t>
  </si>
  <si>
    <t>PEA VOLTA คาลเท็กซ์ โนนศิลา</t>
  </si>
  <si>
    <t>สถานีบริการน้ำมัน - CALTEX ช.วิบูลย์ บ้านไผ่</t>
  </si>
  <si>
    <t>โนนแดง</t>
  </si>
  <si>
    <t>โนนศิลา</t>
  </si>
  <si>
    <t>กฟย.อ.โนนศิลา</t>
  </si>
  <si>
    <t>PEA VOLTA คาลเท็กซ์ เมืองขอนแก่น</t>
  </si>
  <si>
    <t>สถานีบริการน้ำมัน - CALTEX บจก. ทีอาร์ที เชน คอร์ปอเรชั่น</t>
  </si>
  <si>
    <t>บึงเนียม</t>
  </si>
  <si>
    <t>กฟส.ขอนแก่น</t>
  </si>
  <si>
    <t>PEA VOLTA คาลเท็กซ์ โนนสะอาด</t>
  </si>
  <si>
    <t>สถานีบริการน้ำมัน - CALTEX หจก. ช.วิบูลย์โนนสะอาด</t>
  </si>
  <si>
    <t>โนนสะอาด</t>
  </si>
  <si>
    <t>กฟย.อ.โนนสะอาด</t>
  </si>
  <si>
    <t>PEA VOLTA คาลเท็กซ์ หนองหาน</t>
  </si>
  <si>
    <t>สถานีบริการน้ำมัน - CALTEX หจก. ช.วิบูลย์หนองหาน</t>
  </si>
  <si>
    <t>หนองเม็ก</t>
  </si>
  <si>
    <t>หนองหาน</t>
  </si>
  <si>
    <t>กฟอ.หนองหาน</t>
  </si>
  <si>
    <t>PEA VOLTA บางจาก เมืองขอนแก่น (หน้า มข.)</t>
  </si>
  <si>
    <t>BCP - ขอนแก่น(หน้า มข.)</t>
  </si>
  <si>
    <t>PEA VOLTA ศูนย์การค้าอยุธยาซิตี้พาร์ค</t>
  </si>
  <si>
    <t>ศูนย์การค้าอยุธยาซิตี้พาร์ค</t>
  </si>
  <si>
    <t>คลองสวนพลู</t>
  </si>
  <si>
    <t>กฟจ.พระนครศรีอยุธยา</t>
  </si>
  <si>
    <t>PEA VOLTA บางจาก คลองหลวง</t>
  </si>
  <si>
    <t>BCP - ถ.พหลโยธิน กม.33 (ขาออก)</t>
  </si>
  <si>
    <t>PEA VOLTA 7-Eleven ลาดบัวหลวง</t>
  </si>
  <si>
    <t>7-11 สาขา ถนน 340 ลาดบัวหลวง</t>
  </si>
  <si>
    <t>สามเมือง</t>
  </si>
  <si>
    <t>ลาดบัวหลวง</t>
  </si>
  <si>
    <t>กฟอ.ลาดหลุมแก้ว</t>
  </si>
  <si>
    <t>PEA VOLTA คาลเท็กซ์ ศรีราชา (เขาคันทรง)</t>
  </si>
  <si>
    <t>สถานีบริการน้ำมัน - CALTEX บจก. ซุปเปอร์สตาร์ ปิโตรเลียม</t>
  </si>
  <si>
    <t>เขาคันทรง</t>
  </si>
  <si>
    <t>PEA VOLTA คาลเท็กซ์ ศรีราชา 2 (หนองขาม)</t>
  </si>
  <si>
    <t>สถานีบริการน้ำมัน - CALTEX บจก. เต็กย้ง เพิ่มพูนทรัพย์</t>
  </si>
  <si>
    <t>PEA VOLTA บางจาก พนัสนิคม</t>
  </si>
  <si>
    <t>BCP - บริษัท ยูนิตี้ ปิโตรเลียม จำกัด</t>
  </si>
  <si>
    <t>นาวังหิน</t>
  </si>
  <si>
    <t>PEA VOLTA คาลเท็กซ์ บ้านฉาง</t>
  </si>
  <si>
    <t>สถานีบริการน้ำมัน - CALTEX พรมยุรี</t>
  </si>
  <si>
    <t>บ้านฉาง</t>
  </si>
  <si>
    <t>กฟอ.บ้านฉาง</t>
  </si>
  <si>
    <t>PEA VOLTA คาลเท็กซ์ นิคมพัฒนา</t>
  </si>
  <si>
    <t>สถานีบริการน้ำมัน - CALTEX บจก. ชานนท์ ปิโตรเลียม 2020</t>
  </si>
  <si>
    <t>มะขามคู่</t>
  </si>
  <si>
    <t>กฟส.อ.นิคมพัฒนา</t>
  </si>
  <si>
    <t>PEA VOLTA เอสโซ่ สอยดาว</t>
  </si>
  <si>
    <t>สถานีบริการน้ำมันน้ำมัน - ESSO สาขาสอยดาว</t>
  </si>
  <si>
    <t>PEA VOLTA บางจาก ปราณบุรี</t>
  </si>
  <si>
    <t>BCP - หจก.ไทยแก๊สปิโตรเลียม</t>
  </si>
  <si>
    <t>เขาน้อย</t>
  </si>
  <si>
    <t>PEA VOLTA คาลเท็กซ์ เขาย้อย</t>
  </si>
  <si>
    <t>สถานีบริการน้ำมัน - CALTEX บจก. สตาร์โกลด์ปิโตรเลียม</t>
  </si>
  <si>
    <t>บางเค็ม</t>
  </si>
  <si>
    <t>กฟส.เขาย้อย</t>
  </si>
  <si>
    <t>PEA VOLTA คาลเท็กซ์ บ้านนาเดิม</t>
  </si>
  <si>
    <t>สถานีบริการน้ำมัน - CALTEX บจก. พี.เอ็ม. ออยล์</t>
  </si>
  <si>
    <t>บ้านนา</t>
  </si>
  <si>
    <t>บ้านนาเดิม</t>
  </si>
  <si>
    <t>กฟย.อ.บ้านนาเดิม</t>
  </si>
  <si>
    <t>PEA VOLTA คาลเท็กซ์ ตะกั่วทุ่ง</t>
  </si>
  <si>
    <t>สถานีบริการน้ำมัน - CALTEX บจก. เดอะ บลู สเตชั่น สาขา 0001</t>
  </si>
  <si>
    <t>โคกกลอย</t>
  </si>
  <si>
    <t>ตะกั่วทุ่ง</t>
  </si>
  <si>
    <t>กฟส.อ.ตะกั่วทุ่ง</t>
  </si>
  <si>
    <t>PEA VOLTA คาลเท็กซ์ ทับปุด</t>
  </si>
  <si>
    <t>สถานีบริการน้ำมัน - CALTEX บริษัท จันตนาและบุตร จำกัด สาขา 00001</t>
  </si>
  <si>
    <t>บ่อแสน</t>
  </si>
  <si>
    <t>ทับปุด</t>
  </si>
  <si>
    <t>กฟย.อ.ทับปุด</t>
  </si>
  <si>
    <t>PEA VOLTA 7-Eleven ปลายพระยา</t>
  </si>
  <si>
    <t>7-11 สาขา ถนนเซาเทิร์นกระบี่-สุราษฎร์ฯ</t>
  </si>
  <si>
    <t>ปลายพระยา</t>
  </si>
  <si>
    <t>กฟย.อ.ปลายพระยา</t>
  </si>
  <si>
    <t>PEA VOLTA ฮอด</t>
  </si>
  <si>
    <t>การไฟฟ้าส่วนภูมิภาค กฟส.อ.ฮอด</t>
  </si>
  <si>
    <t>ฮอด</t>
  </si>
  <si>
    <t>กฟส.ฮอด</t>
  </si>
  <si>
    <t>PEA VOLTA เชียงแสน</t>
  </si>
  <si>
    <t>การไฟฟ้าส่วนภูมิภาค กฟส.อ.เชียงแสน</t>
  </si>
  <si>
    <t>เชียงแสน</t>
  </si>
  <si>
    <t>กฟส.เชียงแสน</t>
  </si>
  <si>
    <t>PEA VOLTA พาน</t>
  </si>
  <si>
    <t>การไฟฟ้าส่วนภูมิภาค กฟอ.พาน</t>
  </si>
  <si>
    <t>เมืองพาน</t>
  </si>
  <si>
    <t>พาน</t>
  </si>
  <si>
    <t>กฟอ.พาน</t>
  </si>
  <si>
    <t>PEA VOLTA เชียงคำ</t>
  </si>
  <si>
    <t>การไฟฟ้าส่วนภูมิภาค กฟอ.เชียงคำ</t>
  </si>
  <si>
    <t>เจดีย์คำ</t>
  </si>
  <si>
    <t>เชียงคำ</t>
  </si>
  <si>
    <t>กฟอ.เชียงคำ</t>
  </si>
  <si>
    <t>PEA VOLTA ลำปาง</t>
  </si>
  <si>
    <t>การไฟฟ้าส่วนภูมิภาค กฟจ.ลำปาง</t>
  </si>
  <si>
    <t>ชมพู</t>
  </si>
  <si>
    <t>เมืองลำปาง</t>
  </si>
  <si>
    <t>กฟจ.เมืองลำปาง</t>
  </si>
  <si>
    <t>PEA VOLTA เชียงใหม่</t>
  </si>
  <si>
    <t>การไฟฟ้าส่วนภูมิภาค กฟจ.เชียงใหม่</t>
  </si>
  <si>
    <t>วัดเกต</t>
  </si>
  <si>
    <t>กฟจ.เมืองเชียงใหม่</t>
  </si>
  <si>
    <t>PEA VOLTA ลำพูน</t>
  </si>
  <si>
    <t>การไฟฟ้าส่วนภูมิภาค กฟจ.ลำพูน</t>
  </si>
  <si>
    <t>เมืองลำพูน</t>
  </si>
  <si>
    <t>กฟจ.เมืองลำพูน</t>
  </si>
  <si>
    <t>PEA VOLTA เพชรบูรณ์</t>
  </si>
  <si>
    <t>การไฟฟ้าส่วนภูมิภาค กฟจ.เพชรบูรณ์</t>
  </si>
  <si>
    <t>สะเดียง</t>
  </si>
  <si>
    <t>เมืองเพชรบูรณ์</t>
  </si>
  <si>
    <t>กฟจ.เมืองเพชรบูรณ์</t>
  </si>
  <si>
    <t>PEA VOLTA แคมป์สน</t>
  </si>
  <si>
    <t>การไฟฟ้าส่วนภูมิภาค กฟย.แคมป์สน</t>
  </si>
  <si>
    <t>แคมป์สน</t>
  </si>
  <si>
    <t>เขาค้อ</t>
  </si>
  <si>
    <t>กฟย.เขาค้อ</t>
  </si>
  <si>
    <t>PEA VOLTA เขมราฐ</t>
  </si>
  <si>
    <t>การไฟฟ้าส่วนภูมิภาค กฟส.เขมราฐ</t>
  </si>
  <si>
    <t>เขมราฐ</t>
  </si>
  <si>
    <t>กฟส.เขมราฐ</t>
  </si>
  <si>
    <t>PEA VOLTA สมเด็จ</t>
  </si>
  <si>
    <t>การไฟฟ้าส่วนภูมิภาค กฟอ.สมเด็จ</t>
  </si>
  <si>
    <t>สมเด็จ</t>
  </si>
  <si>
    <t>กฟอ.สมเด็จ</t>
  </si>
  <si>
    <t>PEA VOLTA สุวรรณภูมิ</t>
  </si>
  <si>
    <t>การไฟฟ้าส่วนภูมิภาค กฟอ.สุวรรณภูมิ</t>
  </si>
  <si>
    <t>สระคู</t>
  </si>
  <si>
    <t>สุวรรณภูมิ</t>
  </si>
  <si>
    <t>กฟอ.สุวรรณภูมิ</t>
  </si>
  <si>
    <t>PEA VOLTA วาปีปทุม</t>
  </si>
  <si>
    <t>การไฟฟ้าส่วนภูมิภาค กฟส.วาปีปทุม</t>
  </si>
  <si>
    <t>หนองแสง</t>
  </si>
  <si>
    <t>วาปีปทุม</t>
  </si>
  <si>
    <t>กฟส.วาปีปทุม</t>
  </si>
  <si>
    <t>PEA VOLTA เลิงนกทา</t>
  </si>
  <si>
    <t>การไฟฟ้าส่วนภูมิภาค กฟส.เลิงนกทา</t>
  </si>
  <si>
    <t>สามแยก</t>
  </si>
  <si>
    <t>เลิงนกทา</t>
  </si>
  <si>
    <t>กฟส.เลิงนกทา</t>
  </si>
  <si>
    <t>replace</t>
  </si>
  <si>
    <t>PEA VOLTA เชียงใหม่ #2</t>
  </si>
  <si>
    <t>วัตเกต</t>
  </si>
  <si>
    <t>กฟส.เชียงใหม่</t>
  </si>
  <si>
    <t>PEA VOLTA ปาย</t>
  </si>
  <si>
    <t>การไฟฟ้าส่วนภูมิภาค กฟอ.ปาย</t>
  </si>
  <si>
    <t>เวียงใต้</t>
  </si>
  <si>
    <t>ปาย</t>
  </si>
  <si>
    <t>กฟส.อ.ปาย</t>
  </si>
  <si>
    <t>PEA VOLTA พิษณุโลก</t>
  </si>
  <si>
    <t xml:space="preserve">การไฟฟ้าส่วนภูมิภาค กฟจ.พิษณุโลก </t>
  </si>
  <si>
    <t>สมอแข</t>
  </si>
  <si>
    <t>กฟส.พิษณุโลก</t>
  </si>
  <si>
    <t>PEA VOLTA เขตลพบุรี</t>
  </si>
  <si>
    <t>การไฟฟ้าส่วนภูมิภาค เขต 3 (ภาคเหนือ) จังหวัดลพบุรี</t>
  </si>
  <si>
    <t>ท่าหิน</t>
  </si>
  <si>
    <t>เมืองลพบุรี</t>
  </si>
  <si>
    <t>PEA VOLTA เขตนครราชสีมา</t>
  </si>
  <si>
    <t>การไฟฟ้าส่วนภูมิภาค เขต 3 (ภาคตะวันออกฉียงเหนือ) จังหวัดนครราชสีมา</t>
  </si>
  <si>
    <t xml:space="preserve">PEA VOLTA เขตพระนครศรีอยุธยา </t>
  </si>
  <si>
    <t>เมืองพระนครศรีอยุธยา</t>
  </si>
  <si>
    <t>PEA VOLTA เขตนครศรีธรรมราช</t>
  </si>
  <si>
    <t>การไฟฟ้าส่วนภูมิภาค เขต 2 (ภาคใต้) จังหวัดนครศรีธรรมราช</t>
  </si>
  <si>
    <t>นาสาร</t>
  </si>
  <si>
    <t>พระพรหม</t>
  </si>
  <si>
    <t>PEA VOLTA ป่าตอง</t>
  </si>
  <si>
    <t>การไฟฟ้าส่วนภูมิภาค กฟฟ.ป่าตอง</t>
  </si>
  <si>
    <t>ป่าตอง</t>
  </si>
  <si>
    <t>กฟส.ป่าตอง</t>
  </si>
  <si>
    <t>PEA VOLTA พังงา</t>
  </si>
  <si>
    <t>การไฟฟ้าส่วนภูมิภาค กฟจ.พังงา</t>
  </si>
  <si>
    <t>ถ้ำน้ำผุด</t>
  </si>
  <si>
    <t>เมืองพังงา</t>
  </si>
  <si>
    <t>PEA VOLTA สุไหงโก-ลก</t>
  </si>
  <si>
    <t>การไฟฟ้าส่วนภูมิภาค กฟอ.สุไหงโก-ลก</t>
  </si>
  <si>
    <t>สุไหงโก-ลก</t>
  </si>
  <si>
    <t>กฟอ.สุไหงโก-ลก</t>
  </si>
  <si>
    <t>PEA VOLTA คาลเท็กซ์ แม่แตง</t>
  </si>
  <si>
    <t>สถานีบริการน้ำมัน - CALTEX  ส. สายปายปิโตรเลียม</t>
  </si>
  <si>
    <t>สมเปิง</t>
  </si>
  <si>
    <t>PEA VOLTA บางจาก หางดง</t>
  </si>
  <si>
    <t>BCP - บริษัท จิน สเตชั่น จำกัด</t>
  </si>
  <si>
    <t>หนองควาย</t>
  </si>
  <si>
    <t>กฟส.หางดง</t>
  </si>
  <si>
    <t>PEA VOLTA บางจาก เมืองเชียงใหม่ (แม่เหียะ)</t>
  </si>
  <si>
    <t>BCP - ตนุภัท</t>
  </si>
  <si>
    <t>แม่เหียะ</t>
  </si>
  <si>
    <t>PEA VOLTA คาลเท็กซ์ เมืองเชียงราย (รอบเวียง)</t>
  </si>
  <si>
    <t>สถานีบริการน้ำมัน - CALTEX  เค พาวเวอร์ เชียงราย (CALTEX)</t>
  </si>
  <si>
    <t>PEA VOLTA คาลเท็กซ์ เมืองเชียงราย 2 (ป่าอ้อดอนไชย)</t>
  </si>
  <si>
    <t>สถานีบริการน้ำมัน - CALTEX   เค พาวเวอร์ ป่าอ้อดอนชัย (CALTEX)</t>
  </si>
  <si>
    <t>ป่าอ้อดอนไชย</t>
  </si>
  <si>
    <t>PEA VOLTA คาลเท็กซ์ เทิง</t>
  </si>
  <si>
    <t>สถานีบริการน้ำมัน - CALTEX ธีร์ เทิง</t>
  </si>
  <si>
    <t>เทิง</t>
  </si>
  <si>
    <t>กฟอ.เถิง</t>
  </si>
  <si>
    <t>PEA VOLTA คาลเท็กซ์ เวียงป่าเป้า</t>
  </si>
  <si>
    <t>สถานีบริการน้ำมัน - CALTEX อเมริกัน แทรกเตอร์</t>
  </si>
  <si>
    <t>ป่างิ้ว</t>
  </si>
  <si>
    <t>เวียงป่าเป้า</t>
  </si>
  <si>
    <t>กฟส.อ.เวียงป่าเป้า</t>
  </si>
  <si>
    <t>PEA VOLTA คาลเท็กซ์ สบปราบ</t>
  </si>
  <si>
    <t>สถานีบริการน้ำมัน - CALTEX บจก. สเต๊ป ไนซ์ เทรดดิ้ง สาขาที่ 00001</t>
  </si>
  <si>
    <t xml:space="preserve">สบปราบ </t>
  </si>
  <si>
    <t>กฟย.อ.สบปราบ</t>
  </si>
  <si>
    <t>PEA VOLTA แจ่มฟ้า เมืองลำพูน</t>
  </si>
  <si>
    <t>แจ่มฟ้าช๊อปปิ้งมอลล์ ลำพูน</t>
  </si>
  <si>
    <t>เวียงยอง</t>
  </si>
  <si>
    <t>กฟจ.ลำพูน</t>
  </si>
  <si>
    <t>PEA VOLTA 7-Eleven เชียงม่วน</t>
  </si>
  <si>
    <t>7-11 สาขา เชียงม่วน</t>
  </si>
  <si>
    <t>เชียงม่วน</t>
  </si>
  <si>
    <t>กฟย.อ.เชียงม่วน</t>
  </si>
  <si>
    <t>PEA VOLTA คาลเท็กซ์ บางระกำ</t>
  </si>
  <si>
    <t>สถานีบริการน้ำมัน - CALTEX บจก. บ่อทองก้าวหน้า</t>
  </si>
  <si>
    <t>บางระกำ</t>
  </si>
  <si>
    <t>กฟส.บางระกำ</t>
  </si>
  <si>
    <t>PEA VOLTA คาลเท็กซ์ นาแก</t>
  </si>
  <si>
    <t>สถานีบริการน้ำมัน - CALTEX หจก. สุวรรณเอสแอลเคบริการ</t>
  </si>
  <si>
    <t>นาแก</t>
  </si>
  <si>
    <t>กฟส.นาแก</t>
  </si>
  <si>
    <t>PEA VOLTA 7-Eleven เมืองนครพนม</t>
  </si>
  <si>
    <t>7-11 สาขา ศรีเทพนตรพนม</t>
  </si>
  <si>
    <t>PEA VOLTA คาลเท็กซ์ นากลาง</t>
  </si>
  <si>
    <t>สถานีบริการน้ำมัน - CALTEX ช วิบูลย์ นากลาง</t>
  </si>
  <si>
    <t>นากลาง</t>
  </si>
  <si>
    <t>กฟส.นากลาง</t>
  </si>
  <si>
    <t>PEA VOLTA บางจาก เมืองอุบลราชธานี 3 (ขามใหญ่)</t>
  </si>
  <si>
    <t>BCP - บริษัท ดีเยี่ยมอุบล คนรักดี จำกัด</t>
  </si>
  <si>
    <t>ขามใหญ่</t>
  </si>
  <si>
    <t>กฟส.อุบลราชธานี</t>
  </si>
  <si>
    <t xml:space="preserve">PEA VOLTA โรงพยาบาลพริ้นซ์ ศรีสะเกษ </t>
  </si>
  <si>
    <t>โรงพยาบาลพริ้นซ์ศรีสะเกษ</t>
  </si>
  <si>
    <t>หญ้าปล้อง</t>
  </si>
  <si>
    <t>เมืองศรีสะเกษ</t>
  </si>
  <si>
    <t>กฟจ.ศรีสะเกษ</t>
  </si>
  <si>
    <t>PEA VOLTA บางจาก สูงเนิน</t>
  </si>
  <si>
    <t>BCP - บริษัท สงวนพงษ์ออยล์ จำกัด</t>
  </si>
  <si>
    <t>สูงเนิน</t>
  </si>
  <si>
    <t>กฟส.สูงเนิน</t>
  </si>
  <si>
    <t>PEA VOLTA คาลเท็กซ์ พระทองคำ</t>
  </si>
  <si>
    <t>สถานีบริการน้ำมัน - CALTEX บจก. บีบี ทวีพลังงาน</t>
  </si>
  <si>
    <t>สระพระ</t>
  </si>
  <si>
    <t>พระทองคำ</t>
  </si>
  <si>
    <t>กฟอ.พระทองคำ</t>
  </si>
  <si>
    <t>PEA VOLTA 7-Eleven สตึก</t>
  </si>
  <si>
    <t>7-11 สาขา สตึก-บุรีรีมย์</t>
  </si>
  <si>
    <t>นิคม</t>
  </si>
  <si>
    <t>สตึก</t>
  </si>
  <si>
    <t>กฟส.อ.สตึก</t>
  </si>
  <si>
    <t>PEA VOLTA เอสโซ่ เมืองบุรีรัมย์</t>
  </si>
  <si>
    <t>สถานีบริการน้ำมันน้ำมัน - ESSO วีวราออยล์ สำนักงานใหญ่</t>
  </si>
  <si>
    <t>เมืองบุรีรัมย์</t>
  </si>
  <si>
    <t>PEA VOLTA คาลเท็กซ์ เมืองนครนายก</t>
  </si>
  <si>
    <t>สถานีบริการน้ำมัน - CALTEX ชัยเจริญออยล์ สาริกา</t>
  </si>
  <si>
    <t>สาริกา</t>
  </si>
  <si>
    <t>เมืองนครนายก</t>
  </si>
  <si>
    <t>PEA VOLTA บางจาก วิหารแดง</t>
  </si>
  <si>
    <t>BCP - บริษัท พี พลัส พาวเวอร์ จำกัด</t>
  </si>
  <si>
    <t>บ้านลำ</t>
  </si>
  <si>
    <t>วิหารแดง</t>
  </si>
  <si>
    <t>กฟส.วิหารแดง</t>
  </si>
  <si>
    <t>PEA VOLTA คาลเท็กซ์ เมืองชลบุรี</t>
  </si>
  <si>
    <t>สถานีบริการน้ำมัน - CALTEX บริษัท ภัทรพงศ์ปิโตรเลียม จำกัด) (บายพาสชลบุรี)</t>
  </si>
  <si>
    <t>PEA VOLTA คาลเท็กซ์ พนัสนิคม</t>
  </si>
  <si>
    <t>สถานีบริการน้ำมัน - CALTEX บจก. ฐาอนันต์</t>
  </si>
  <si>
    <t>หน้าพระธาตุ</t>
  </si>
  <si>
    <t>PEA VOLTA บางจาก หนองใหญ่</t>
  </si>
  <si>
    <t>BCP - บริษัท สิริกรโกศล ออยล์ จำกัด</t>
  </si>
  <si>
    <t>หนองใหญ่</t>
  </si>
  <si>
    <t>กฟย.อ.หนองใหญ่</t>
  </si>
  <si>
    <t>PEA VOLTA บางจาก ศรีราชา 2 (ทุ่งสุขลา)</t>
  </si>
  <si>
    <t>BCP - บริษัท แหลมฉบัง ซีพอท 2021 จำกัด</t>
  </si>
  <si>
    <t>ทุ่งสุขลา</t>
  </si>
  <si>
    <t>PEA VOLTA บางจาก เมืองชลบุรี 3 (แสนสุข)</t>
  </si>
  <si>
    <t>BCP - บริษัท บีเอ็มพี แมนเนจเมนท์</t>
  </si>
  <si>
    <t>เมือง	ชลบุรี</t>
  </si>
  <si>
    <t>PEA VOLTA คาลเท็กซ์ บ้านค่าย</t>
  </si>
  <si>
    <t>สถานีบริการน้ำมัน - CALTEX หจก. ดาวไฮเท็กซ์</t>
  </si>
  <si>
    <t>บางบุตร</t>
  </si>
  <si>
    <t>กฟอ.บ้้านค่าย</t>
  </si>
  <si>
    <t>PEA VOLTA คาลเท็กซ์ วังจันทร์</t>
  </si>
  <si>
    <t xml:space="preserve">สถานีบริการน้ำมัน - CALTEX 9 Infinity Wangchan </t>
  </si>
  <si>
    <t>ชุมแสง</t>
  </si>
  <si>
    <t>กฟย.อ.วังจันทร์</t>
  </si>
  <si>
    <t>PEA VOLTA เชลล์ ปลวกแดง</t>
  </si>
  <si>
    <t>สถานีบริการน้ำมัน - SHELL แม่น้ำคู้ ปลวกแดง ระยอง</t>
  </si>
  <si>
    <t>แม่น้ำคู้</t>
  </si>
  <si>
    <t>PEA VOLTA 7-Eleven บางสะพานน้อย</t>
  </si>
  <si>
    <t>7-11 สาขา สามแยกบางสะพานน้อย</t>
  </si>
  <si>
    <t>ช้างแรก</t>
  </si>
  <si>
    <t>บางสะพานน้อย</t>
  </si>
  <si>
    <t>กฟย.อ.บางสะพานน้อย</t>
  </si>
  <si>
    <t>PEA VOLTA คาลเท็กซ์ ชะอวด</t>
  </si>
  <si>
    <t>สถานีบริการน้ำมัน - CALTEX หจก. อุทัยทิพย์ปิโตรเลียม</t>
  </si>
  <si>
    <t>เขาพระทอง</t>
  </si>
  <si>
    <t>กฟส.อ.ชะอวด</t>
  </si>
  <si>
    <t>PEA VOLTA คาลเท็กซ์ เมืองนครศรีธรรมราช</t>
  </si>
  <si>
    <t>สถานีบริการน้ำมัน - CALTEX หจก. ดาวสันติออยล์</t>
  </si>
  <si>
    <t>ท่างิ้ว</t>
  </si>
  <si>
    <t>เมืองนครศรีธรรมราช</t>
  </si>
  <si>
    <t>PEA VOLTA คาลเท็กซ์ คุระบุรี</t>
  </si>
  <si>
    <t>สถานีบริการน้ำมัน - CALTEX บจก. พัฒน์ดาพล</t>
  </si>
  <si>
    <t>คุระ</t>
  </si>
  <si>
    <t>คุระบุรี</t>
  </si>
  <si>
    <t>กฟย.อ.คุระบุรี</t>
  </si>
  <si>
    <t>PEA VOLTA คาลเท็กซ์ เมืองตรัง</t>
  </si>
  <si>
    <t>สถานีบริการน้ำมัน - CALTEX บจก. ท่ากลางปิโตรเลียม</t>
  </si>
  <si>
    <t>บางรัก</t>
  </si>
  <si>
    <t>PEA VOLTA 7-Eleven ย่านตาขาว</t>
  </si>
  <si>
    <t xml:space="preserve">7-11 สาขา อ.ย่านตาขาว </t>
  </si>
  <si>
    <t>ย่านตาขาว</t>
  </si>
  <si>
    <t>กฟส.อ.ย่านตาขาว</t>
  </si>
  <si>
    <t>PEA VOLTA บางจาก เมืองนครศรีธรรมราช 2 (นาทราย)</t>
  </si>
  <si>
    <t>BCP - หจก.น้องเก้า</t>
  </si>
  <si>
    <t>นาทราย</t>
  </si>
  <si>
    <t>PEA VOLTA บางจาก ถลาง 2 (ไม้ขาว)</t>
  </si>
  <si>
    <t xml:space="preserve">BCP - บจก. อนุภาษภูเก็ตสปอร์ต เซ็นเตอร์ (สาขา 1) </t>
  </si>
  <si>
    <t>ไม้ขาว</t>
  </si>
  <si>
    <t>กฟส.ถลาง</t>
  </si>
  <si>
    <t>PEA VOLTA บางจาก หนองจิก</t>
  </si>
  <si>
    <t>BCP - หจก.วัชระปิโตรเลียม</t>
  </si>
  <si>
    <t>หนองจิก</t>
  </si>
  <si>
    <t>กฟส.อ.หนองจิก</t>
  </si>
  <si>
    <t>PEA VOLTA อุบลราชธานี 2</t>
  </si>
  <si>
    <t>การไฟฟ้าส่วนภูมิภาค กฟจ.อุบลราชธานี</t>
  </si>
  <si>
    <t>กฟจ.เมืองอุบลราชธานี</t>
  </si>
  <si>
    <t>PEA VOLTA จอมเทียน</t>
  </si>
  <si>
    <t>การไฟฟ้าส่วนภูมิภาค กฟฟ.จอมเทียน</t>
  </si>
  <si>
    <t>ห้วยใหญ่</t>
  </si>
  <si>
    <t>กฟฟ.บางละมุง</t>
  </si>
  <si>
    <t>PEA VOLTA ภูเก็ต</t>
  </si>
  <si>
    <t>การไฟฟ้าส่วนภูมิภาค กฟจ.ภูเก็ต</t>
  </si>
  <si>
    <t>ตลาดใหญ่</t>
  </si>
  <si>
    <t>เมืองภูเก็ต</t>
  </si>
  <si>
    <t>กฟจ.เมืองภูเก็ต</t>
  </si>
  <si>
    <t>PEA VOLTA ทุ่งสง</t>
  </si>
  <si>
    <t>การไฟฟ้าส่วนภูมิภาค กฟอ.ทุ่งสง</t>
  </si>
  <si>
    <t>ชะมาย</t>
  </si>
  <si>
    <t>PEA VOLTA เกาะลันตา</t>
  </si>
  <si>
    <t>การไฟฟ้าส่วนภูมิภาค กฟส.เกาะลันตา</t>
  </si>
  <si>
    <t>เกาะลันตาใหญ่</t>
  </si>
  <si>
    <t>เกาะลันตา</t>
  </si>
  <si>
    <t>กฟส.เกาะลันตา</t>
  </si>
  <si>
    <t>PEA VOLTA เขตอุดรธานี</t>
  </si>
  <si>
    <t>การไฟฟ้าส่วนภูมิภาค เขต 1 (ภาคตะวันออกฉียงเหนือ) จังหวัดอุดรธานี</t>
  </si>
  <si>
    <t>บ้านจั่น</t>
  </si>
  <si>
    <t>PEA VOLTA เขตเพชรบุรี</t>
  </si>
  <si>
    <t>การไฟฟ้าส่วนภูมิภาค เขต 1 (ภาคใต้) จังหวัดเพชรบุรี</t>
  </si>
  <si>
    <t>โพไร่หวาน</t>
  </si>
  <si>
    <t>เมืองเพชรบุรี</t>
  </si>
  <si>
    <t>PEA VOLTA เขาค้อ</t>
  </si>
  <si>
    <t>การไฟฟ้าส่วนภูมิภาค กฟอ.เขาค้อ</t>
  </si>
  <si>
    <t>กฟย.อ.เขาค้อ</t>
  </si>
  <si>
    <t>PEA VOLTA บางจาก ชัยบาดาล</t>
  </si>
  <si>
    <t>BCP - บริษัท รูท ทเวนตี้วัน สเตชั่น จำกัด</t>
  </si>
  <si>
    <t>นิคมลำนารายณ์</t>
  </si>
  <si>
    <t>ชัยบาดาล</t>
  </si>
  <si>
    <t>กฟอ.ชัยบาดาล</t>
  </si>
  <si>
    <t>PEA VOLTA บางจาก เมืองนครสวรรค์</t>
  </si>
  <si>
    <t>BCP - บริษัท ไทย เพาเวอร์ กู๊ดส์ จำกัด</t>
  </si>
  <si>
    <t>วัดไทรย์</t>
  </si>
  <si>
    <t>กฟจ.นครสวรรค์</t>
  </si>
  <si>
    <t>PEA VOLTA บางจาก กุมภวาปี</t>
  </si>
  <si>
    <t>BCP - บริษัท ฑีฆเจริญค้าน้ำมัน จำกัด</t>
  </si>
  <si>
    <t>กุมภวาปี</t>
  </si>
  <si>
    <t>กฟอ.กุมภวาปี</t>
  </si>
  <si>
    <t>PEA VOLTA โรงแรมริเวอร์ทรีรีสอร์ท เชียงคาน</t>
  </si>
  <si>
    <t>โรงแรม ริเวอร์ทรี รีสอร์ท</t>
  </si>
  <si>
    <t>กฟส.เชียงคาน</t>
  </si>
  <si>
    <t>PEA VOLTA บางจาก เมืองหนองคาย 2 (โพธิ์ชัย)</t>
  </si>
  <si>
    <t>BCP - บริษัท เลิศพัฒนาปิโตรเลียม จำกัด</t>
  </si>
  <si>
    <t>โพธิ์ชัย</t>
  </si>
  <si>
    <t>เมืองหนองคาย</t>
  </si>
  <si>
    <t>PEA VOLTA คาลเท็กซ์ พนมสารคาม</t>
  </si>
  <si>
    <t>สถานีบริการน้ำมัน - CALTEX บจก. ดาวพนมเทรดดิ้ง</t>
  </si>
  <si>
    <t>ท่าถ่าน</t>
  </si>
  <si>
    <t>พนมสารคาม</t>
  </si>
  <si>
    <t>กฟส.พนมสารคาม</t>
  </si>
  <si>
    <t>PEA VOLTA คาลเท็กซ์ กระทุ่มแบน</t>
  </si>
  <si>
    <t>สถานีบริการน้ำมัน - CALTEX บจก. ชัยพฤกษ์ปิโตรเลี่ยม 1959</t>
  </si>
  <si>
    <t>กฟส.อ้อมน้อย</t>
  </si>
  <si>
    <t>PEA VOLTA บางจาก เมืองสมุทรสาคร 2 (บางกระเจ้า)</t>
  </si>
  <si>
    <t>BCP - บริษัท ชิดบุญ จำกัด</t>
  </si>
  <si>
    <t>บางกระเจ้า</t>
  </si>
  <si>
    <t>กฟส.สมุทรสาคร</t>
  </si>
  <si>
    <t>PEA VOLTA บางจาก สามพราน 2 (บางกระทึก)</t>
  </si>
  <si>
    <t>BCP - บริษัท 1.8 ดีเวล็อปเม้นต์ จำกัด</t>
  </si>
  <si>
    <t>บางกระทึก</t>
  </si>
  <si>
    <t>PEA VOLTA เอสโซ่ เมืองกาญจนบุรี</t>
  </si>
  <si>
    <t>ทีเอ็มเค พาร์ค กาญจนบุรี (ESSO)</t>
  </si>
  <si>
    <t>ท่ามะขาม</t>
  </si>
  <si>
    <t>เมืองกาญจบุรี</t>
  </si>
  <si>
    <t>PEA VOLTA มหาวิทยาลัยมหิดล วิทยาเขตกาญจนบุรี</t>
  </si>
  <si>
    <t>มหาวิทยาลัยมหิดล วิทยาเขตกาญจนบุรี</t>
  </si>
  <si>
    <t>ลุ่มสุ่ม</t>
  </si>
  <si>
    <t>ไทรโยค</t>
  </si>
  <si>
    <t>กฟส.อ.ไทรโยค</t>
  </si>
  <si>
    <t>PEA VOLTA บางจาก ไทรโยค</t>
  </si>
  <si>
    <t>BCP - บริษัท แอล.อาร์.เซอร์วิส จำกัด</t>
  </si>
  <si>
    <t>สิงห์</t>
  </si>
  <si>
    <t>PEA VOLTA บางจาก ละแม 2 (สวนแตง)</t>
  </si>
  <si>
    <t>BCP - บริษัท เอส.พี.ปิโตรเลียม อินเตอร์ กรุ๊ป จำกัด</t>
  </si>
  <si>
    <t>สวนแตง</t>
  </si>
  <si>
    <t>กฟย.อ.ละแม</t>
  </si>
  <si>
    <t>PEA VOLTA บางจาก ทุ่งตะโก</t>
  </si>
  <si>
    <t>BCP - บริษัท เอพีสุราษฎร์เทรดดิ้ง จำกัด</t>
  </si>
  <si>
    <t>ทุ่งตะไคร</t>
  </si>
  <si>
    <t>ทุ่งตะโก</t>
  </si>
  <si>
    <t>กฟย.อ.ทุ่งตะโก</t>
  </si>
  <si>
    <t>PEA VOLTA คาลเท็กซ์ เมืองชุมพร</t>
  </si>
  <si>
    <t>สถานีบริการน้ำมัน - CALTEX บจก. เจทีทีบีซซ์ สาขา 00001</t>
  </si>
  <si>
    <t>วิสัยเหนือ</t>
  </si>
  <si>
    <t>กฟจ.ชุมพร</t>
  </si>
  <si>
    <t>PEA VOLTA บางจาก จอมบึง</t>
  </si>
  <si>
    <t>BCP - บริษัท เอสเจซี เพาเวอร์ จำกัด</t>
  </si>
  <si>
    <t>PEA VOLTA 7-Eleven เมืองประจวบคีรีขันธ์</t>
  </si>
  <si>
    <t>7-11 สาขา ถนนสุขใจ ซอย 14</t>
  </si>
  <si>
    <t>เมืองประจวบคีรีขันธ์</t>
  </si>
  <si>
    <t>กฟจ.ประจวบคีรีขันธ</t>
  </si>
  <si>
    <t>PEA VOLTA คาลเท็กซ์ ปราณบุรี</t>
  </si>
  <si>
    <t>สถานีบริการน้ำมัน - CALTEX พีเอส ปราณบุรี</t>
  </si>
  <si>
    <t>PEA VOLTA เอสโซ่ เขาย้อย</t>
  </si>
  <si>
    <t>สถานีบริการน้ำมันน้ำมัน - ESSO วัฒนา-วังมะนาว</t>
  </si>
  <si>
    <t>PEA VOLTA บางจาก หาดใหญ่ 2 (คอหงส์)</t>
  </si>
  <si>
    <t>BCP - บริษัท เซาท์เทอร์น ยูเนี่ยน กรุ๊ป จำกัด สาขานวลแก้วอุทิศ</t>
  </si>
  <si>
    <t>คอหงส์</t>
  </si>
  <si>
    <t>กฟส.หาดใหญ่</t>
  </si>
  <si>
    <t>PEA VOLTA บ้านไร่</t>
  </si>
  <si>
    <t>การไฟฟ้าส่วนภูมิภาค กฟส.บ้านไร่</t>
  </si>
  <si>
    <t>บ้านไร่</t>
  </si>
  <si>
    <t>กฟส.บ้านไร่</t>
  </si>
  <si>
    <t>PEA VOLTA สิงห์บุรี</t>
  </si>
  <si>
    <t>การไฟฟ้าส่วนภูมิภาค กฟจ.สิงห์บุรี</t>
  </si>
  <si>
    <t>บางมัญ</t>
  </si>
  <si>
    <t>เมืองสิงห์บุรี</t>
  </si>
  <si>
    <t>กฟจ.เมืองสิงห์บุรี</t>
  </si>
  <si>
    <t>PEA VOLTA ลพบุรี</t>
  </si>
  <si>
    <t>การไฟฟ้าส่วนภูมิภาค กฟจ.ลพบุรี</t>
  </si>
  <si>
    <t>ทะเลชุบศร</t>
  </si>
  <si>
    <t>กฟจ.เมืองลพบุรี</t>
  </si>
  <si>
    <t>จำนวนสถานี</t>
  </si>
  <si>
    <t>แบ่งเขต</t>
  </si>
  <si>
    <t>แบ่งภาค</t>
  </si>
  <si>
    <t>ccs2</t>
  </si>
  <si>
    <t>chademo</t>
  </si>
  <si>
    <t>รวม</t>
  </si>
  <si>
    <t>ภาคเหนือ</t>
  </si>
  <si>
    <t>ภาคตะวันออกเฉียงเหนือ</t>
  </si>
  <si>
    <t>ภาคกลาง</t>
  </si>
  <si>
    <t>ภาคใต้</t>
  </si>
  <si>
    <t>กาฬสินธุ์ </t>
  </si>
  <si>
    <t xml:space="preserve">ระนอง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</si>
</sst>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\ mmmm\ yyyy"/>
  </numFmts>
  <fonts count="10">
    <font>
      <sz val="11"/>
      <color theme="1"/>
      <name val="Calibri"/>
      <scheme val="minor"/>
    </font>
    <font>
      <sz val="11"/>
      <color rgb="FF000000"/>
      <name val="TH SarabunPSK"/>
    </font>
    <font>
      <b/>
      <sz val="20"/>
      <color rgb="FF000000"/>
      <name val="TH SarabunPSK"/>
    </font>
    <font>
      <b/>
      <sz val="16"/>
      <color rgb="FF000000"/>
      <name val="TH SarabunPSK"/>
    </font>
    <font>
      <sz val="16"/>
      <color rgb="FF000000"/>
      <name val="TH SarabunPSK"/>
    </font>
    <font>
      <sz val="16"/>
      <color rgb="FF000000"/>
      <name val="&quot;TH SarabunPSK&quot;"/>
    </font>
    <font>
      <b/>
      <sz val="16"/>
      <color theme="1"/>
      <name val="TH SarabunPSK"/>
    </font>
    <font>
      <sz val="11"/>
      <color theme="1"/>
      <name val="TH SarabunPSK"/>
    </font>
    <font>
      <b/>
      <sz val="11"/>
      <color theme="1"/>
      <name val="TH SarabunPSK"/>
    </font>
    <font>
      <sz val="16"/>
      <color theme="1"/>
      <name val="TH SarabunPSK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0" xfId="0" applyFont="1" applyAlignment="1"/>
    <xf numFmtId="0" fontId="4" fillId="0" borderId="4" xfId="0" applyFont="1" applyBorder="1" applyAlignment="1">
      <alignment horizontal="left" vertical="top"/>
    </xf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1" xfId="0" applyFont="1" applyBorder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abSelected="1" topLeftCell="D1" workbookViewId="0">
      <pane ySplit="4" topLeftCell="A5" activePane="bottomLeft" state="frozen"/>
      <selection pane="bottomLeft" activeCell="O21" sqref="O21"/>
    </sheetView>
  </sheetViews>
  <sheetFormatPr defaultColWidth="14.42578125" defaultRowHeight="15" customHeight="1"/>
  <cols>
    <col min="1" max="1" width="8.85546875" customWidth="1"/>
    <col min="2" max="2" width="51.7109375" customWidth="1"/>
    <col min="3" max="3" width="62.5703125" customWidth="1"/>
    <col min="4" max="4" width="18.7109375" customWidth="1"/>
    <col min="5" max="5" width="15.28515625" customWidth="1"/>
    <col min="6" max="6" width="16.140625" customWidth="1"/>
    <col min="7" max="7" width="15.7109375" customWidth="1"/>
    <col min="8" max="8" width="7" customWidth="1"/>
    <col min="9" max="9" width="25.28515625" customWidth="1"/>
    <col min="10" max="11" width="12.7109375" customWidth="1"/>
    <col min="12" max="12" width="38" customWidth="1"/>
    <col min="13" max="14" width="9.140625" customWidth="1"/>
    <col min="15" max="17" width="10.28515625" customWidth="1"/>
    <col min="18" max="18" width="27.85546875" customWidth="1"/>
    <col min="19" max="19" width="17.42578125" customWidth="1"/>
    <col min="20" max="20" width="10.42578125" customWidth="1"/>
    <col min="21" max="21" width="5.85546875" customWidth="1"/>
    <col min="22" max="25" width="10.42578125" customWidth="1"/>
  </cols>
  <sheetData>
    <row r="1" spans="1:25" ht="7.5" customHeight="1">
      <c r="A1" s="1"/>
      <c r="B1" s="1"/>
      <c r="C1" s="1"/>
      <c r="D1" s="3"/>
      <c r="E1" s="1"/>
      <c r="F1" s="1"/>
      <c r="G1" s="1"/>
      <c r="H1" s="1"/>
      <c r="I1" s="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</row>
    <row r="2" spans="1:25" ht="22.5" customHeight="1">
      <c r="A2" s="64" t="s">
        <v>0</v>
      </c>
      <c r="B2" s="65"/>
      <c r="C2" s="65"/>
      <c r="D2" s="3"/>
      <c r="E2" s="1"/>
      <c r="F2" s="1"/>
      <c r="G2" s="1"/>
      <c r="H2" s="1"/>
      <c r="I2" s="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</row>
    <row r="3" spans="1:25" ht="9" customHeight="1">
      <c r="A3" s="1"/>
      <c r="B3" s="1"/>
      <c r="C3" s="1"/>
      <c r="D3" s="3"/>
      <c r="E3" s="1"/>
      <c r="F3" s="1"/>
      <c r="G3" s="1"/>
      <c r="H3" s="1"/>
      <c r="I3" s="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  <c r="X3" s="1"/>
      <c r="Y3" s="1"/>
    </row>
    <row r="4" spans="1:25" ht="18.75" customHeigh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6"/>
      <c r="X4" s="6"/>
      <c r="Y4" s="6"/>
    </row>
    <row r="5" spans="1:25" ht="18.75" customHeight="1">
      <c r="A5" s="7">
        <v>1</v>
      </c>
      <c r="B5" s="8" t="s">
        <v>23</v>
      </c>
      <c r="C5" s="8" t="s">
        <v>24</v>
      </c>
      <c r="D5" s="10">
        <v>44075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9">
        <v>13.85042763</v>
      </c>
      <c r="K5" s="9">
        <v>100.5585785</v>
      </c>
      <c r="L5" s="9" t="s">
        <v>30</v>
      </c>
      <c r="M5" s="9">
        <v>0</v>
      </c>
      <c r="N5" s="9">
        <v>1</v>
      </c>
      <c r="O5" s="9">
        <v>1</v>
      </c>
      <c r="P5" s="9">
        <v>0</v>
      </c>
      <c r="Q5" s="9">
        <v>0</v>
      </c>
      <c r="R5" s="9" t="s">
        <v>31</v>
      </c>
      <c r="S5" s="9" t="s">
        <v>32</v>
      </c>
      <c r="T5" s="9">
        <v>1</v>
      </c>
      <c r="U5" s="9">
        <v>3</v>
      </c>
      <c r="V5" s="9">
        <v>1</v>
      </c>
      <c r="W5" s="1"/>
      <c r="X5" s="1"/>
      <c r="Y5" s="1"/>
    </row>
    <row r="6" spans="1:25" ht="18.75" customHeight="1">
      <c r="A6" s="7">
        <v>2</v>
      </c>
      <c r="B6" s="8" t="s">
        <v>33</v>
      </c>
      <c r="C6" s="11" t="s">
        <v>34</v>
      </c>
      <c r="D6" s="10">
        <v>44428</v>
      </c>
      <c r="E6" s="12" t="s">
        <v>35</v>
      </c>
      <c r="F6" s="12" t="s">
        <v>36</v>
      </c>
      <c r="G6" s="12" t="s">
        <v>37</v>
      </c>
      <c r="H6" s="12" t="s">
        <v>38</v>
      </c>
      <c r="I6" s="9" t="s">
        <v>39</v>
      </c>
      <c r="J6" s="9">
        <v>19.754221999999999</v>
      </c>
      <c r="K6" s="9">
        <v>99.731283000000005</v>
      </c>
      <c r="L6" s="9" t="s">
        <v>40</v>
      </c>
      <c r="M6" s="9">
        <v>0</v>
      </c>
      <c r="N6" s="9">
        <v>2</v>
      </c>
      <c r="O6" s="9">
        <v>0</v>
      </c>
      <c r="P6" s="9">
        <v>0</v>
      </c>
      <c r="Q6" s="9">
        <v>0</v>
      </c>
      <c r="R6" s="9" t="s">
        <v>31</v>
      </c>
      <c r="S6" s="9" t="s">
        <v>41</v>
      </c>
      <c r="T6" s="9">
        <v>1</v>
      </c>
      <c r="U6" s="9">
        <v>2</v>
      </c>
      <c r="V6" s="9">
        <v>2</v>
      </c>
      <c r="W6" s="1"/>
      <c r="X6" s="1"/>
      <c r="Y6" s="1"/>
    </row>
    <row r="7" spans="1:25" ht="18.75" customHeight="1">
      <c r="A7" s="7">
        <v>3</v>
      </c>
      <c r="B7" s="8" t="s">
        <v>42</v>
      </c>
      <c r="C7" s="11" t="s">
        <v>43</v>
      </c>
      <c r="D7" s="10">
        <v>44291</v>
      </c>
      <c r="E7" s="9" t="s">
        <v>44</v>
      </c>
      <c r="F7" s="9" t="s">
        <v>44</v>
      </c>
      <c r="G7" s="9" t="s">
        <v>45</v>
      </c>
      <c r="H7" s="9" t="s">
        <v>46</v>
      </c>
      <c r="I7" s="9" t="s">
        <v>47</v>
      </c>
      <c r="J7" s="9">
        <v>16.209973000000002</v>
      </c>
      <c r="K7" s="9">
        <v>99.703565999999995</v>
      </c>
      <c r="L7" s="9" t="s">
        <v>40</v>
      </c>
      <c r="M7" s="9">
        <v>0</v>
      </c>
      <c r="N7" s="9">
        <v>2</v>
      </c>
      <c r="O7" s="9">
        <v>0</v>
      </c>
      <c r="P7" s="9">
        <v>0</v>
      </c>
      <c r="Q7" s="9">
        <v>0</v>
      </c>
      <c r="R7" s="9" t="s">
        <v>31</v>
      </c>
      <c r="S7" s="9" t="s">
        <v>41</v>
      </c>
      <c r="T7" s="9">
        <v>1</v>
      </c>
      <c r="U7" s="9">
        <v>2</v>
      </c>
      <c r="V7" s="9">
        <v>2</v>
      </c>
      <c r="W7" s="1"/>
      <c r="X7" s="1"/>
      <c r="Y7" s="1"/>
    </row>
    <row r="8" spans="1:25" ht="18.75" customHeight="1">
      <c r="A8" s="7">
        <v>4</v>
      </c>
      <c r="B8" s="8" t="s">
        <v>48</v>
      </c>
      <c r="C8" s="11" t="s">
        <v>49</v>
      </c>
      <c r="D8" s="10">
        <v>44428</v>
      </c>
      <c r="E8" s="12" t="s">
        <v>50</v>
      </c>
      <c r="F8" s="12" t="s">
        <v>51</v>
      </c>
      <c r="G8" s="12" t="s">
        <v>52</v>
      </c>
      <c r="H8" s="12" t="s">
        <v>53</v>
      </c>
      <c r="I8" s="9" t="s">
        <v>53</v>
      </c>
      <c r="J8" s="9">
        <v>15.245727</v>
      </c>
      <c r="K8" s="9">
        <v>104.82468900000001</v>
      </c>
      <c r="L8" s="9" t="s">
        <v>40</v>
      </c>
      <c r="M8" s="9">
        <v>0</v>
      </c>
      <c r="N8" s="9">
        <v>2</v>
      </c>
      <c r="O8" s="9">
        <v>0</v>
      </c>
      <c r="P8" s="9">
        <v>0</v>
      </c>
      <c r="Q8" s="9">
        <v>0</v>
      </c>
      <c r="R8" s="9" t="s">
        <v>31</v>
      </c>
      <c r="S8" s="9" t="s">
        <v>41</v>
      </c>
      <c r="T8" s="9">
        <v>1</v>
      </c>
      <c r="U8" s="9">
        <v>2</v>
      </c>
      <c r="V8" s="9">
        <v>2</v>
      </c>
      <c r="W8" s="1"/>
      <c r="X8" s="1"/>
      <c r="Y8" s="1"/>
    </row>
    <row r="9" spans="1:25" ht="18.75" customHeight="1">
      <c r="A9" s="7">
        <v>5</v>
      </c>
      <c r="B9" s="8" t="s">
        <v>54</v>
      </c>
      <c r="C9" s="11" t="s">
        <v>55</v>
      </c>
      <c r="D9" s="10">
        <v>44291</v>
      </c>
      <c r="E9" s="12" t="s">
        <v>56</v>
      </c>
      <c r="F9" s="12" t="s">
        <v>51</v>
      </c>
      <c r="G9" s="12" t="s">
        <v>57</v>
      </c>
      <c r="H9" s="9" t="s">
        <v>53</v>
      </c>
      <c r="I9" s="9" t="s">
        <v>58</v>
      </c>
      <c r="J9" s="9">
        <v>16.045468</v>
      </c>
      <c r="K9" s="9">
        <v>103.626819</v>
      </c>
      <c r="L9" s="9" t="s">
        <v>40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 t="s">
        <v>31</v>
      </c>
      <c r="S9" s="9" t="s">
        <v>41</v>
      </c>
      <c r="T9" s="9">
        <v>1</v>
      </c>
      <c r="U9" s="9">
        <v>2</v>
      </c>
      <c r="V9" s="9">
        <v>2</v>
      </c>
      <c r="W9" s="1"/>
      <c r="X9" s="1"/>
      <c r="Y9" s="1"/>
    </row>
    <row r="10" spans="1:25" ht="18.75" customHeight="1">
      <c r="A10" s="7">
        <v>6</v>
      </c>
      <c r="B10" s="8" t="s">
        <v>59</v>
      </c>
      <c r="C10" s="11" t="s">
        <v>60</v>
      </c>
      <c r="D10" s="13">
        <v>45310</v>
      </c>
      <c r="E10" s="9" t="s">
        <v>61</v>
      </c>
      <c r="F10" s="9" t="s">
        <v>61</v>
      </c>
      <c r="G10" s="9" t="s">
        <v>62</v>
      </c>
      <c r="H10" s="9" t="s">
        <v>63</v>
      </c>
      <c r="I10" s="9" t="s">
        <v>64</v>
      </c>
      <c r="J10" s="9">
        <v>14.692632679999999</v>
      </c>
      <c r="K10" s="9">
        <v>101.40573120000001</v>
      </c>
      <c r="L10" s="9" t="s">
        <v>65</v>
      </c>
      <c r="M10" s="9">
        <v>0</v>
      </c>
      <c r="N10" s="9">
        <v>0</v>
      </c>
      <c r="O10" s="9">
        <v>1</v>
      </c>
      <c r="P10" s="9">
        <v>0</v>
      </c>
      <c r="Q10" s="9">
        <v>0</v>
      </c>
      <c r="R10" s="9" t="s">
        <v>67</v>
      </c>
      <c r="S10" s="9" t="s">
        <v>66</v>
      </c>
      <c r="T10" s="9">
        <v>0</v>
      </c>
      <c r="U10" s="9">
        <v>2</v>
      </c>
      <c r="V10" s="9">
        <v>0</v>
      </c>
      <c r="W10" s="1"/>
      <c r="X10" s="1"/>
      <c r="Y10" s="1"/>
    </row>
    <row r="11" spans="1:25" ht="18.75" customHeight="1">
      <c r="A11" s="7">
        <v>7</v>
      </c>
      <c r="B11" s="8" t="s">
        <v>68</v>
      </c>
      <c r="C11" s="11" t="s">
        <v>69</v>
      </c>
      <c r="D11" s="10">
        <v>44075</v>
      </c>
      <c r="E11" s="9" t="s">
        <v>70</v>
      </c>
      <c r="F11" s="9" t="s">
        <v>51</v>
      </c>
      <c r="G11" s="9" t="s">
        <v>62</v>
      </c>
      <c r="H11" s="9" t="s">
        <v>63</v>
      </c>
      <c r="I11" s="9" t="s">
        <v>71</v>
      </c>
      <c r="J11" s="9">
        <v>14.97424412</v>
      </c>
      <c r="K11" s="9">
        <v>102.0835495</v>
      </c>
      <c r="L11" s="9" t="s">
        <v>65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 t="s">
        <v>31</v>
      </c>
      <c r="S11" s="9" t="s">
        <v>66</v>
      </c>
      <c r="T11" s="9">
        <v>1</v>
      </c>
      <c r="U11" s="9">
        <v>1</v>
      </c>
      <c r="V11" s="9">
        <v>1</v>
      </c>
      <c r="W11" s="1"/>
      <c r="X11" s="1"/>
      <c r="Y11" s="1"/>
    </row>
    <row r="12" spans="1:25" ht="18.75" customHeight="1">
      <c r="A12" s="7">
        <v>8</v>
      </c>
      <c r="B12" s="8" t="s">
        <v>72</v>
      </c>
      <c r="C12" s="8" t="s">
        <v>73</v>
      </c>
      <c r="D12" s="10">
        <v>44075</v>
      </c>
      <c r="E12" s="9" t="s">
        <v>74</v>
      </c>
      <c r="F12" s="9" t="s">
        <v>51</v>
      </c>
      <c r="G12" s="9" t="s">
        <v>75</v>
      </c>
      <c r="H12" s="9" t="s">
        <v>76</v>
      </c>
      <c r="I12" s="9" t="s">
        <v>76</v>
      </c>
      <c r="J12" s="9">
        <v>14.383481979999999</v>
      </c>
      <c r="K12" s="9">
        <v>100.6033554</v>
      </c>
      <c r="L12" s="9" t="s">
        <v>65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 t="s">
        <v>31</v>
      </c>
      <c r="S12" s="9" t="s">
        <v>66</v>
      </c>
      <c r="T12" s="9">
        <v>1</v>
      </c>
      <c r="U12" s="9">
        <v>1</v>
      </c>
      <c r="V12" s="9">
        <v>1</v>
      </c>
      <c r="W12" s="1"/>
      <c r="X12" s="1"/>
      <c r="Y12" s="1"/>
    </row>
    <row r="13" spans="1:25" ht="18.75" customHeight="1">
      <c r="A13" s="7">
        <v>9</v>
      </c>
      <c r="B13" s="8" t="s">
        <v>77</v>
      </c>
      <c r="C13" s="11" t="s">
        <v>78</v>
      </c>
      <c r="D13" s="10">
        <v>44075</v>
      </c>
      <c r="E13" s="9" t="s">
        <v>79</v>
      </c>
      <c r="F13" s="9" t="s">
        <v>80</v>
      </c>
      <c r="G13" s="9" t="s">
        <v>81</v>
      </c>
      <c r="H13" s="9" t="s">
        <v>76</v>
      </c>
      <c r="I13" s="9" t="s">
        <v>82</v>
      </c>
      <c r="J13" s="9">
        <v>14.045281409999999</v>
      </c>
      <c r="K13" s="9">
        <v>100.6161881</v>
      </c>
      <c r="L13" s="9" t="s">
        <v>83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 t="s">
        <v>41</v>
      </c>
      <c r="S13" s="9" t="s">
        <v>66</v>
      </c>
      <c r="T13" s="9">
        <v>0</v>
      </c>
      <c r="U13" s="9">
        <v>1</v>
      </c>
      <c r="V13" s="9">
        <v>1</v>
      </c>
      <c r="W13" s="1"/>
      <c r="X13" s="1"/>
      <c r="Y13" s="1"/>
    </row>
    <row r="14" spans="1:25" ht="18.75" customHeight="1">
      <c r="A14" s="7">
        <v>10</v>
      </c>
      <c r="B14" s="8" t="s">
        <v>84</v>
      </c>
      <c r="C14" s="11" t="s">
        <v>85</v>
      </c>
      <c r="D14" s="10">
        <v>44428</v>
      </c>
      <c r="E14" s="12" t="s">
        <v>86</v>
      </c>
      <c r="F14" s="12" t="s">
        <v>51</v>
      </c>
      <c r="G14" s="12" t="s">
        <v>86</v>
      </c>
      <c r="H14" s="12" t="s">
        <v>76</v>
      </c>
      <c r="I14" s="9" t="s">
        <v>87</v>
      </c>
      <c r="J14" s="9">
        <v>13.839046</v>
      </c>
      <c r="K14" s="9">
        <v>102.046313</v>
      </c>
      <c r="L14" s="9" t="s">
        <v>40</v>
      </c>
      <c r="M14" s="9">
        <v>0</v>
      </c>
      <c r="N14" s="9">
        <v>2</v>
      </c>
      <c r="O14" s="9">
        <v>0</v>
      </c>
      <c r="P14" s="9">
        <v>0</v>
      </c>
      <c r="Q14" s="9">
        <v>0</v>
      </c>
      <c r="R14" s="9" t="s">
        <v>31</v>
      </c>
      <c r="S14" s="9" t="s">
        <v>41</v>
      </c>
      <c r="T14" s="9">
        <v>1</v>
      </c>
      <c r="U14" s="9">
        <v>2</v>
      </c>
      <c r="V14" s="9">
        <v>2</v>
      </c>
      <c r="W14" s="1"/>
      <c r="X14" s="1"/>
      <c r="Y14" s="1"/>
    </row>
    <row r="15" spans="1:25" ht="18.75" customHeight="1">
      <c r="A15" s="7">
        <v>11</v>
      </c>
      <c r="B15" s="8" t="s">
        <v>88</v>
      </c>
      <c r="C15" s="11" t="s">
        <v>89</v>
      </c>
      <c r="D15" s="10">
        <v>44075</v>
      </c>
      <c r="E15" s="9" t="s">
        <v>90</v>
      </c>
      <c r="F15" s="9" t="s">
        <v>91</v>
      </c>
      <c r="G15" s="9" t="s">
        <v>92</v>
      </c>
      <c r="H15" s="9" t="s">
        <v>93</v>
      </c>
      <c r="I15" s="9" t="s">
        <v>94</v>
      </c>
      <c r="J15" s="9">
        <v>12.92267895</v>
      </c>
      <c r="K15" s="9">
        <v>100.8840332</v>
      </c>
      <c r="L15" s="9" t="s">
        <v>83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 t="s">
        <v>31</v>
      </c>
      <c r="S15" s="9" t="s">
        <v>66</v>
      </c>
      <c r="T15" s="9">
        <v>1</v>
      </c>
      <c r="U15" s="9">
        <v>1</v>
      </c>
      <c r="V15" s="9">
        <v>1</v>
      </c>
      <c r="W15" s="1"/>
      <c r="X15" s="1"/>
      <c r="Y15" s="1"/>
    </row>
    <row r="16" spans="1:25" ht="18.75" customHeight="1">
      <c r="A16" s="7">
        <v>12</v>
      </c>
      <c r="B16" s="8" t="s">
        <v>95</v>
      </c>
      <c r="C16" s="11" t="s">
        <v>96</v>
      </c>
      <c r="D16" s="10">
        <v>44075</v>
      </c>
      <c r="E16" s="9" t="s">
        <v>97</v>
      </c>
      <c r="F16" s="9" t="s">
        <v>51</v>
      </c>
      <c r="G16" s="9" t="s">
        <v>92</v>
      </c>
      <c r="H16" s="9" t="s">
        <v>93</v>
      </c>
      <c r="I16" s="9" t="s">
        <v>98</v>
      </c>
      <c r="J16" s="9">
        <v>13.328598019999999</v>
      </c>
      <c r="K16" s="9">
        <v>100.9516296</v>
      </c>
      <c r="L16" s="9" t="s">
        <v>65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 t="s">
        <v>32</v>
      </c>
      <c r="S16" s="9" t="s">
        <v>66</v>
      </c>
      <c r="T16" s="9">
        <v>0</v>
      </c>
      <c r="U16" s="9">
        <v>2</v>
      </c>
      <c r="V16" s="9">
        <v>0</v>
      </c>
      <c r="W16" s="1"/>
      <c r="X16" s="1"/>
      <c r="Y16" s="1"/>
    </row>
    <row r="17" spans="1:25" ht="18.75" customHeight="1">
      <c r="A17" s="7">
        <v>13</v>
      </c>
      <c r="B17" s="8" t="s">
        <v>99</v>
      </c>
      <c r="C17" s="11" t="s">
        <v>100</v>
      </c>
      <c r="D17" s="10">
        <v>44075</v>
      </c>
      <c r="E17" s="9" t="s">
        <v>101</v>
      </c>
      <c r="F17" s="9" t="s">
        <v>102</v>
      </c>
      <c r="G17" s="9" t="s">
        <v>103</v>
      </c>
      <c r="H17" s="9" t="s">
        <v>104</v>
      </c>
      <c r="I17" s="9" t="s">
        <v>105</v>
      </c>
      <c r="J17" s="9">
        <v>13.803428650000001</v>
      </c>
      <c r="K17" s="9">
        <v>100.1887054</v>
      </c>
      <c r="L17" s="9" t="s">
        <v>83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 t="s">
        <v>31</v>
      </c>
      <c r="S17" s="9" t="s">
        <v>66</v>
      </c>
      <c r="T17" s="9">
        <v>1</v>
      </c>
      <c r="U17" s="9">
        <v>1</v>
      </c>
      <c r="V17" s="9">
        <v>1</v>
      </c>
      <c r="W17" s="1"/>
      <c r="X17" s="1"/>
      <c r="Y17" s="1"/>
    </row>
    <row r="18" spans="1:25" ht="18.75" customHeight="1">
      <c r="A18" s="7">
        <v>14</v>
      </c>
      <c r="B18" s="8" t="s">
        <v>106</v>
      </c>
      <c r="C18" s="11" t="s">
        <v>107</v>
      </c>
      <c r="D18" s="10">
        <v>44075</v>
      </c>
      <c r="E18" s="9" t="s">
        <v>108</v>
      </c>
      <c r="F18" s="9" t="s">
        <v>51</v>
      </c>
      <c r="G18" s="9" t="s">
        <v>109</v>
      </c>
      <c r="H18" s="9" t="s">
        <v>104</v>
      </c>
      <c r="I18" s="9" t="s">
        <v>110</v>
      </c>
      <c r="J18" s="9">
        <v>13.54332638</v>
      </c>
      <c r="K18" s="9">
        <v>100.2647705</v>
      </c>
      <c r="L18" s="9" t="s">
        <v>83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 t="s">
        <v>31</v>
      </c>
      <c r="S18" s="9" t="s">
        <v>66</v>
      </c>
      <c r="T18" s="9">
        <v>1</v>
      </c>
      <c r="U18" s="9">
        <v>1</v>
      </c>
      <c r="V18" s="9">
        <v>1</v>
      </c>
      <c r="W18" s="1"/>
      <c r="X18" s="1"/>
      <c r="Y18" s="1"/>
    </row>
    <row r="19" spans="1:25" ht="18.75" customHeight="1">
      <c r="A19" s="7">
        <v>15</v>
      </c>
      <c r="B19" s="8" t="s">
        <v>111</v>
      </c>
      <c r="C19" s="11" t="s">
        <v>112</v>
      </c>
      <c r="D19" s="10">
        <v>44075</v>
      </c>
      <c r="E19" s="9" t="s">
        <v>113</v>
      </c>
      <c r="F19" s="9" t="s">
        <v>114</v>
      </c>
      <c r="G19" s="9" t="s">
        <v>115</v>
      </c>
      <c r="H19" s="9" t="s">
        <v>116</v>
      </c>
      <c r="I19" s="9" t="s">
        <v>117</v>
      </c>
      <c r="J19" s="9">
        <v>13.26557732</v>
      </c>
      <c r="K19" s="9">
        <v>99.822555539999996</v>
      </c>
      <c r="L19" s="9" t="s">
        <v>83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 t="s">
        <v>31</v>
      </c>
      <c r="S19" s="9" t="s">
        <v>66</v>
      </c>
      <c r="T19" s="9">
        <v>1</v>
      </c>
      <c r="U19" s="9">
        <v>1</v>
      </c>
      <c r="V19" s="9">
        <v>1</v>
      </c>
      <c r="W19" s="1"/>
      <c r="X19" s="1"/>
      <c r="Y19" s="1"/>
    </row>
    <row r="20" spans="1:25" ht="18.75" customHeight="1">
      <c r="A20" s="7">
        <v>16</v>
      </c>
      <c r="B20" s="8" t="s">
        <v>118</v>
      </c>
      <c r="C20" s="11" t="s">
        <v>119</v>
      </c>
      <c r="D20" s="10">
        <v>44075</v>
      </c>
      <c r="E20" s="9" t="s">
        <v>120</v>
      </c>
      <c r="F20" s="9" t="s">
        <v>121</v>
      </c>
      <c r="G20" s="9" t="s">
        <v>122</v>
      </c>
      <c r="H20" s="9" t="s">
        <v>116</v>
      </c>
      <c r="I20" s="9" t="s">
        <v>123</v>
      </c>
      <c r="J20" s="9">
        <v>12.55186462</v>
      </c>
      <c r="K20" s="9">
        <v>99.961036680000007</v>
      </c>
      <c r="L20" s="9" t="s">
        <v>83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 t="s">
        <v>31</v>
      </c>
      <c r="S20" s="9" t="s">
        <v>66</v>
      </c>
      <c r="T20" s="9">
        <v>1</v>
      </c>
      <c r="U20" s="9">
        <v>1</v>
      </c>
      <c r="V20" s="9">
        <v>1</v>
      </c>
      <c r="W20" s="1"/>
      <c r="X20" s="1"/>
      <c r="Y20" s="1"/>
    </row>
    <row r="21" spans="1:25" ht="18.75" customHeight="1">
      <c r="A21" s="7">
        <v>17</v>
      </c>
      <c r="B21" s="8" t="s">
        <v>124</v>
      </c>
      <c r="C21" s="11" t="s">
        <v>125</v>
      </c>
      <c r="D21" s="10">
        <v>44428</v>
      </c>
      <c r="E21" s="12" t="s">
        <v>126</v>
      </c>
      <c r="F21" s="12" t="s">
        <v>127</v>
      </c>
      <c r="G21" s="12" t="s">
        <v>128</v>
      </c>
      <c r="H21" s="12" t="s">
        <v>38</v>
      </c>
      <c r="I21" s="9" t="s">
        <v>129</v>
      </c>
      <c r="J21" s="9">
        <v>18.79156</v>
      </c>
      <c r="K21" s="9">
        <v>99.024251000000007</v>
      </c>
      <c r="L21" s="9" t="s">
        <v>40</v>
      </c>
      <c r="M21" s="9">
        <v>0</v>
      </c>
      <c r="N21" s="9">
        <v>2</v>
      </c>
      <c r="O21" s="9">
        <v>0</v>
      </c>
      <c r="P21" s="9">
        <v>0</v>
      </c>
      <c r="Q21" s="9">
        <v>0</v>
      </c>
      <c r="R21" s="9" t="s">
        <v>31</v>
      </c>
      <c r="S21" s="9" t="s">
        <v>41</v>
      </c>
      <c r="T21" s="9">
        <v>1</v>
      </c>
      <c r="U21" s="9">
        <v>2</v>
      </c>
      <c r="V21" s="9">
        <v>2</v>
      </c>
      <c r="W21" s="1"/>
      <c r="X21" s="1"/>
      <c r="Y21" s="1"/>
    </row>
    <row r="22" spans="1:25" ht="18.75" customHeight="1">
      <c r="A22" s="7">
        <v>18</v>
      </c>
      <c r="B22" s="8" t="s">
        <v>130</v>
      </c>
      <c r="C22" s="8" t="s">
        <v>131</v>
      </c>
      <c r="D22" s="10">
        <v>44537</v>
      </c>
      <c r="E22" s="9" t="s">
        <v>132</v>
      </c>
      <c r="F22" s="9" t="s">
        <v>133</v>
      </c>
      <c r="G22" s="9" t="s">
        <v>128</v>
      </c>
      <c r="H22" s="9" t="s">
        <v>38</v>
      </c>
      <c r="I22" s="9" t="s">
        <v>134</v>
      </c>
      <c r="J22" s="9">
        <v>18.873265</v>
      </c>
      <c r="K22" s="9">
        <v>99.133529999999993</v>
      </c>
      <c r="L22" s="9" t="s">
        <v>40</v>
      </c>
      <c r="M22" s="9">
        <v>0</v>
      </c>
      <c r="N22" s="9">
        <v>2</v>
      </c>
      <c r="O22" s="9">
        <v>0</v>
      </c>
      <c r="P22" s="9">
        <v>0</v>
      </c>
      <c r="Q22" s="9">
        <v>0</v>
      </c>
      <c r="R22" s="9" t="s">
        <v>31</v>
      </c>
      <c r="S22" s="9" t="s">
        <v>41</v>
      </c>
      <c r="T22" s="9">
        <v>1</v>
      </c>
      <c r="U22" s="9">
        <v>2</v>
      </c>
      <c r="V22" s="9">
        <v>2</v>
      </c>
      <c r="W22" s="1"/>
      <c r="X22" s="1"/>
      <c r="Y22" s="1"/>
    </row>
    <row r="23" spans="1:25" ht="18.75" customHeight="1">
      <c r="A23" s="7">
        <v>19</v>
      </c>
      <c r="B23" s="8" t="s">
        <v>135</v>
      </c>
      <c r="C23" s="8" t="s">
        <v>136</v>
      </c>
      <c r="D23" s="10">
        <v>44537</v>
      </c>
      <c r="E23" s="9" t="s">
        <v>137</v>
      </c>
      <c r="F23" s="9" t="s">
        <v>138</v>
      </c>
      <c r="G23" s="9" t="s">
        <v>128</v>
      </c>
      <c r="H23" s="9" t="s">
        <v>38</v>
      </c>
      <c r="I23" s="9" t="s">
        <v>139</v>
      </c>
      <c r="J23" s="9">
        <v>18.9011</v>
      </c>
      <c r="K23" s="9">
        <v>98.949929999999995</v>
      </c>
      <c r="L23" s="9" t="s">
        <v>40</v>
      </c>
      <c r="M23" s="9">
        <v>0</v>
      </c>
      <c r="N23" s="9">
        <v>2</v>
      </c>
      <c r="O23" s="9">
        <v>0</v>
      </c>
      <c r="P23" s="9">
        <v>0</v>
      </c>
      <c r="Q23" s="9">
        <v>0</v>
      </c>
      <c r="R23" s="9" t="s">
        <v>31</v>
      </c>
      <c r="S23" s="9" t="s">
        <v>41</v>
      </c>
      <c r="T23" s="9">
        <v>1</v>
      </c>
      <c r="U23" s="9">
        <v>2</v>
      </c>
      <c r="V23" s="9">
        <v>2</v>
      </c>
      <c r="W23" s="1"/>
      <c r="X23" s="1"/>
      <c r="Y23" s="1"/>
    </row>
    <row r="24" spans="1:25" ht="18.75" customHeight="1">
      <c r="A24" s="7">
        <v>20</v>
      </c>
      <c r="B24" s="8" t="s">
        <v>140</v>
      </c>
      <c r="C24" s="8" t="s">
        <v>141</v>
      </c>
      <c r="D24" s="10">
        <v>44537</v>
      </c>
      <c r="E24" s="9" t="s">
        <v>142</v>
      </c>
      <c r="F24" s="9" t="s">
        <v>142</v>
      </c>
      <c r="G24" s="9" t="s">
        <v>128</v>
      </c>
      <c r="H24" s="9" t="s">
        <v>38</v>
      </c>
      <c r="I24" s="9" t="s">
        <v>128</v>
      </c>
      <c r="J24" s="9">
        <v>18.45251219</v>
      </c>
      <c r="K24" s="9">
        <v>98.751900759999998</v>
      </c>
      <c r="L24" s="9" t="s">
        <v>40</v>
      </c>
      <c r="M24" s="9">
        <v>0</v>
      </c>
      <c r="N24" s="9">
        <v>2</v>
      </c>
      <c r="O24" s="9">
        <v>0</v>
      </c>
      <c r="P24" s="9">
        <v>0</v>
      </c>
      <c r="Q24" s="9">
        <v>0</v>
      </c>
      <c r="R24" s="9" t="s">
        <v>31</v>
      </c>
      <c r="S24" s="9" t="s">
        <v>41</v>
      </c>
      <c r="T24" s="9">
        <v>1</v>
      </c>
      <c r="U24" s="9">
        <v>2</v>
      </c>
      <c r="V24" s="9">
        <v>2</v>
      </c>
      <c r="W24" s="1"/>
      <c r="X24" s="1"/>
      <c r="Y24" s="1"/>
    </row>
    <row r="25" spans="1:25" ht="18.75" customHeight="1">
      <c r="A25" s="7">
        <v>21</v>
      </c>
      <c r="B25" s="8" t="s">
        <v>143</v>
      </c>
      <c r="C25" s="8" t="s">
        <v>144</v>
      </c>
      <c r="D25" s="10">
        <v>44537</v>
      </c>
      <c r="E25" s="9" t="s">
        <v>145</v>
      </c>
      <c r="F25" s="9" t="s">
        <v>145</v>
      </c>
      <c r="G25" s="9" t="s">
        <v>146</v>
      </c>
      <c r="H25" s="9" t="s">
        <v>38</v>
      </c>
      <c r="I25" s="9" t="s">
        <v>147</v>
      </c>
      <c r="J25" s="9">
        <v>18.310821000000001</v>
      </c>
      <c r="K25" s="9">
        <v>99.390023999999997</v>
      </c>
      <c r="L25" s="9" t="s">
        <v>40</v>
      </c>
      <c r="M25" s="9">
        <v>0</v>
      </c>
      <c r="N25" s="9">
        <v>2</v>
      </c>
      <c r="O25" s="9">
        <v>0</v>
      </c>
      <c r="P25" s="9">
        <v>0</v>
      </c>
      <c r="Q25" s="9">
        <v>0</v>
      </c>
      <c r="R25" s="9" t="s">
        <v>31</v>
      </c>
      <c r="S25" s="9" t="s">
        <v>41</v>
      </c>
      <c r="T25" s="9">
        <v>1</v>
      </c>
      <c r="U25" s="9">
        <v>2</v>
      </c>
      <c r="V25" s="9">
        <v>2</v>
      </c>
      <c r="W25" s="1"/>
      <c r="X25" s="1"/>
      <c r="Y25" s="1"/>
    </row>
    <row r="26" spans="1:25" ht="18.75" customHeight="1">
      <c r="A26" s="7">
        <v>22</v>
      </c>
      <c r="B26" s="8" t="s">
        <v>148</v>
      </c>
      <c r="C26" s="11" t="s">
        <v>149</v>
      </c>
      <c r="D26" s="10">
        <v>44291</v>
      </c>
      <c r="E26" s="9" t="s">
        <v>150</v>
      </c>
      <c r="F26" s="9" t="s">
        <v>151</v>
      </c>
      <c r="G26" s="9" t="s">
        <v>152</v>
      </c>
      <c r="H26" s="9" t="s">
        <v>46</v>
      </c>
      <c r="I26" s="9" t="s">
        <v>153</v>
      </c>
      <c r="J26" s="9">
        <v>16.851476999999999</v>
      </c>
      <c r="K26" s="9">
        <v>100.347069</v>
      </c>
      <c r="L26" s="9" t="s">
        <v>40</v>
      </c>
      <c r="M26" s="9">
        <v>0</v>
      </c>
      <c r="N26" s="9">
        <v>2</v>
      </c>
      <c r="O26" s="9">
        <v>0</v>
      </c>
      <c r="P26" s="9">
        <v>0</v>
      </c>
      <c r="Q26" s="9">
        <v>0</v>
      </c>
      <c r="R26" s="9" t="s">
        <v>31</v>
      </c>
      <c r="S26" s="9" t="s">
        <v>41</v>
      </c>
      <c r="T26" s="9">
        <v>1</v>
      </c>
      <c r="U26" s="9">
        <v>2</v>
      </c>
      <c r="V26" s="9">
        <v>2</v>
      </c>
      <c r="W26" s="1"/>
      <c r="X26" s="1"/>
      <c r="Y26" s="1"/>
    </row>
    <row r="27" spans="1:25" ht="18.75" customHeight="1">
      <c r="A27" s="7">
        <v>23</v>
      </c>
      <c r="B27" s="8" t="s">
        <v>154</v>
      </c>
      <c r="C27" s="11" t="s">
        <v>155</v>
      </c>
      <c r="D27" s="10">
        <v>44291</v>
      </c>
      <c r="E27" s="9" t="s">
        <v>156</v>
      </c>
      <c r="F27" s="9" t="s">
        <v>151</v>
      </c>
      <c r="G27" s="9" t="s">
        <v>152</v>
      </c>
      <c r="H27" s="9" t="s">
        <v>46</v>
      </c>
      <c r="I27" s="9" t="s">
        <v>153</v>
      </c>
      <c r="J27" s="9">
        <v>16.842585</v>
      </c>
      <c r="K27" s="9">
        <v>100.231461</v>
      </c>
      <c r="L27" s="9" t="s">
        <v>40</v>
      </c>
      <c r="M27" s="9">
        <v>0</v>
      </c>
      <c r="N27" s="9">
        <v>2</v>
      </c>
      <c r="O27" s="9">
        <v>0</v>
      </c>
      <c r="P27" s="9">
        <v>0</v>
      </c>
      <c r="Q27" s="9">
        <v>0</v>
      </c>
      <c r="R27" s="9" t="s">
        <v>31</v>
      </c>
      <c r="S27" s="9" t="s">
        <v>41</v>
      </c>
      <c r="T27" s="9">
        <v>1</v>
      </c>
      <c r="U27" s="9">
        <v>2</v>
      </c>
      <c r="V27" s="9">
        <v>2</v>
      </c>
      <c r="W27" s="1"/>
      <c r="X27" s="1"/>
      <c r="Y27" s="1"/>
    </row>
    <row r="28" spans="1:25" ht="18.75" customHeight="1">
      <c r="A28" s="7">
        <v>24</v>
      </c>
      <c r="B28" s="8" t="s">
        <v>157</v>
      </c>
      <c r="C28" s="11" t="s">
        <v>158</v>
      </c>
      <c r="D28" s="10">
        <v>44291</v>
      </c>
      <c r="E28" s="12" t="s">
        <v>159</v>
      </c>
      <c r="F28" s="12" t="s">
        <v>51</v>
      </c>
      <c r="G28" s="12" t="s">
        <v>160</v>
      </c>
      <c r="H28" s="9" t="s">
        <v>46</v>
      </c>
      <c r="I28" s="9" t="s">
        <v>161</v>
      </c>
      <c r="J28" s="9">
        <v>18.114801</v>
      </c>
      <c r="K28" s="9">
        <v>100.149204</v>
      </c>
      <c r="L28" s="9" t="s">
        <v>40</v>
      </c>
      <c r="M28" s="9">
        <v>0</v>
      </c>
      <c r="N28" s="9">
        <v>2</v>
      </c>
      <c r="O28" s="9">
        <v>0</v>
      </c>
      <c r="P28" s="9">
        <v>0</v>
      </c>
      <c r="Q28" s="9">
        <v>0</v>
      </c>
      <c r="R28" s="9" t="s">
        <v>31</v>
      </c>
      <c r="S28" s="9" t="s">
        <v>41</v>
      </c>
      <c r="T28" s="9">
        <v>1</v>
      </c>
      <c r="U28" s="9">
        <v>2</v>
      </c>
      <c r="V28" s="9">
        <v>2</v>
      </c>
      <c r="W28" s="1"/>
      <c r="X28" s="1"/>
      <c r="Y28" s="1"/>
    </row>
    <row r="29" spans="1:25" ht="18.75" customHeight="1">
      <c r="A29" s="7">
        <v>25</v>
      </c>
      <c r="B29" s="8" t="s">
        <v>162</v>
      </c>
      <c r="C29" s="11" t="s">
        <v>163</v>
      </c>
      <c r="D29" s="10">
        <v>44291</v>
      </c>
      <c r="E29" s="12" t="s">
        <v>164</v>
      </c>
      <c r="F29" s="12" t="s">
        <v>51</v>
      </c>
      <c r="G29" s="12" t="s">
        <v>165</v>
      </c>
      <c r="H29" s="9" t="s">
        <v>38</v>
      </c>
      <c r="I29" s="9" t="s">
        <v>166</v>
      </c>
      <c r="J29" s="9">
        <v>19.199128000000002</v>
      </c>
      <c r="K29" s="9">
        <v>99.873795000000001</v>
      </c>
      <c r="L29" s="9" t="s">
        <v>40</v>
      </c>
      <c r="M29" s="9">
        <v>0</v>
      </c>
      <c r="N29" s="9">
        <v>2</v>
      </c>
      <c r="O29" s="9">
        <v>0</v>
      </c>
      <c r="P29" s="9">
        <v>0</v>
      </c>
      <c r="Q29" s="9">
        <v>0</v>
      </c>
      <c r="R29" s="9" t="s">
        <v>31</v>
      </c>
      <c r="S29" s="9" t="s">
        <v>41</v>
      </c>
      <c r="T29" s="9">
        <v>1</v>
      </c>
      <c r="U29" s="9">
        <v>2</v>
      </c>
      <c r="V29" s="9">
        <v>2</v>
      </c>
      <c r="W29" s="1"/>
      <c r="X29" s="1"/>
      <c r="Y29" s="1"/>
    </row>
    <row r="30" spans="1:25" ht="18.75" customHeight="1">
      <c r="A30" s="7">
        <v>26</v>
      </c>
      <c r="B30" s="8" t="s">
        <v>167</v>
      </c>
      <c r="C30" s="11" t="s">
        <v>168</v>
      </c>
      <c r="D30" s="10">
        <v>44291</v>
      </c>
      <c r="E30" s="9" t="s">
        <v>169</v>
      </c>
      <c r="F30" s="9" t="s">
        <v>170</v>
      </c>
      <c r="G30" s="9" t="s">
        <v>171</v>
      </c>
      <c r="H30" s="9" t="s">
        <v>46</v>
      </c>
      <c r="I30" s="9" t="s">
        <v>172</v>
      </c>
      <c r="J30" s="9">
        <v>16.879123</v>
      </c>
      <c r="K30" s="9">
        <v>99.129101000000006</v>
      </c>
      <c r="L30" s="9" t="s">
        <v>40</v>
      </c>
      <c r="M30" s="9">
        <v>0</v>
      </c>
      <c r="N30" s="9">
        <v>2</v>
      </c>
      <c r="O30" s="9">
        <v>0</v>
      </c>
      <c r="P30" s="9">
        <v>0</v>
      </c>
      <c r="Q30" s="9">
        <v>0</v>
      </c>
      <c r="R30" s="9" t="s">
        <v>31</v>
      </c>
      <c r="S30" s="9" t="s">
        <v>41</v>
      </c>
      <c r="T30" s="9">
        <v>1</v>
      </c>
      <c r="U30" s="9">
        <v>2</v>
      </c>
      <c r="V30" s="9">
        <v>2</v>
      </c>
      <c r="W30" s="1"/>
      <c r="X30" s="1"/>
      <c r="Y30" s="1"/>
    </row>
    <row r="31" spans="1:25" ht="18.75" customHeight="1">
      <c r="A31" s="7">
        <v>27</v>
      </c>
      <c r="B31" s="8" t="s">
        <v>173</v>
      </c>
      <c r="C31" s="8" t="s">
        <v>174</v>
      </c>
      <c r="D31" s="10">
        <v>44452</v>
      </c>
      <c r="E31" s="9" t="s">
        <v>175</v>
      </c>
      <c r="F31" s="9" t="s">
        <v>175</v>
      </c>
      <c r="G31" s="9" t="s">
        <v>176</v>
      </c>
      <c r="H31" s="9" t="s">
        <v>46</v>
      </c>
      <c r="I31" s="9" t="s">
        <v>177</v>
      </c>
      <c r="J31" s="9">
        <v>16.185514999999999</v>
      </c>
      <c r="K31" s="9">
        <v>100.12824000000001</v>
      </c>
      <c r="L31" s="9" t="s">
        <v>40</v>
      </c>
      <c r="M31" s="9">
        <v>0</v>
      </c>
      <c r="N31" s="9">
        <v>2</v>
      </c>
      <c r="O31" s="9">
        <v>0</v>
      </c>
      <c r="P31" s="9">
        <v>0</v>
      </c>
      <c r="Q31" s="9">
        <v>0</v>
      </c>
      <c r="R31" s="9" t="s">
        <v>31</v>
      </c>
      <c r="S31" s="9" t="s">
        <v>41</v>
      </c>
      <c r="T31" s="9">
        <v>1</v>
      </c>
      <c r="U31" s="9">
        <v>2</v>
      </c>
      <c r="V31" s="9">
        <v>2</v>
      </c>
      <c r="W31" s="1"/>
      <c r="X31" s="1"/>
      <c r="Y31" s="1"/>
    </row>
    <row r="32" spans="1:25" ht="18.75" customHeight="1">
      <c r="A32" s="7">
        <v>28</v>
      </c>
      <c r="B32" s="8" t="s">
        <v>178</v>
      </c>
      <c r="C32" s="8" t="s">
        <v>179</v>
      </c>
      <c r="D32" s="10">
        <v>44452</v>
      </c>
      <c r="E32" s="9" t="s">
        <v>180</v>
      </c>
      <c r="F32" s="9" t="s">
        <v>181</v>
      </c>
      <c r="G32" s="9" t="s">
        <v>182</v>
      </c>
      <c r="H32" s="9" t="s">
        <v>183</v>
      </c>
      <c r="I32" s="9" t="s">
        <v>184</v>
      </c>
      <c r="J32" s="9">
        <v>15.498680999999999</v>
      </c>
      <c r="K32" s="9">
        <v>100.128167</v>
      </c>
      <c r="L32" s="9" t="s">
        <v>40</v>
      </c>
      <c r="M32" s="9">
        <v>0</v>
      </c>
      <c r="N32" s="9">
        <v>2</v>
      </c>
      <c r="O32" s="9">
        <v>0</v>
      </c>
      <c r="P32" s="9">
        <v>0</v>
      </c>
      <c r="Q32" s="9">
        <v>0</v>
      </c>
      <c r="R32" s="9" t="s">
        <v>31</v>
      </c>
      <c r="S32" s="9" t="s">
        <v>41</v>
      </c>
      <c r="T32" s="9">
        <v>1</v>
      </c>
      <c r="U32" s="9">
        <v>2</v>
      </c>
      <c r="V32" s="9">
        <v>2</v>
      </c>
      <c r="W32" s="1"/>
      <c r="X32" s="1"/>
      <c r="Y32" s="1"/>
    </row>
    <row r="33" spans="1:25" ht="18.75" customHeight="1">
      <c r="A33" s="7">
        <v>29</v>
      </c>
      <c r="B33" s="8" t="s">
        <v>185</v>
      </c>
      <c r="C33" s="11" t="s">
        <v>186</v>
      </c>
      <c r="D33" s="10">
        <v>44347</v>
      </c>
      <c r="E33" s="12" t="s">
        <v>187</v>
      </c>
      <c r="F33" s="12" t="s">
        <v>188</v>
      </c>
      <c r="G33" s="12" t="s">
        <v>189</v>
      </c>
      <c r="H33" s="9" t="s">
        <v>183</v>
      </c>
      <c r="I33" s="9" t="s">
        <v>190</v>
      </c>
      <c r="J33" s="9">
        <v>16.760784000000001</v>
      </c>
      <c r="K33" s="9">
        <v>101.216408</v>
      </c>
      <c r="L33" s="9" t="s">
        <v>40</v>
      </c>
      <c r="M33" s="9">
        <v>0</v>
      </c>
      <c r="N33" s="9">
        <v>2</v>
      </c>
      <c r="O33" s="9">
        <v>0</v>
      </c>
      <c r="P33" s="9">
        <v>0</v>
      </c>
      <c r="Q33" s="9">
        <v>0</v>
      </c>
      <c r="R33" s="9" t="s">
        <v>31</v>
      </c>
      <c r="S33" s="9" t="s">
        <v>41</v>
      </c>
      <c r="T33" s="9">
        <v>1</v>
      </c>
      <c r="U33" s="9">
        <v>2</v>
      </c>
      <c r="V33" s="9">
        <v>2</v>
      </c>
      <c r="W33" s="1"/>
      <c r="X33" s="1"/>
      <c r="Y33" s="1"/>
    </row>
    <row r="34" spans="1:25" ht="18.75" customHeight="1">
      <c r="A34" s="7">
        <v>30</v>
      </c>
      <c r="B34" s="8" t="s">
        <v>191</v>
      </c>
      <c r="C34" s="11" t="s">
        <v>192</v>
      </c>
      <c r="D34" s="10">
        <v>44347</v>
      </c>
      <c r="E34" s="9" t="s">
        <v>193</v>
      </c>
      <c r="F34" s="9" t="s">
        <v>194</v>
      </c>
      <c r="G34" s="9" t="s">
        <v>195</v>
      </c>
      <c r="H34" s="9" t="s">
        <v>183</v>
      </c>
      <c r="I34" s="9" t="s">
        <v>196</v>
      </c>
      <c r="J34" s="9">
        <v>14.980995</v>
      </c>
      <c r="K34" s="9">
        <v>100.35767300000001</v>
      </c>
      <c r="L34" s="9" t="s">
        <v>40</v>
      </c>
      <c r="M34" s="9">
        <v>0</v>
      </c>
      <c r="N34" s="9">
        <v>2</v>
      </c>
      <c r="O34" s="9">
        <v>0</v>
      </c>
      <c r="P34" s="9">
        <v>0</v>
      </c>
      <c r="Q34" s="9">
        <v>0</v>
      </c>
      <c r="R34" s="9" t="s">
        <v>31</v>
      </c>
      <c r="S34" s="9" t="s">
        <v>41</v>
      </c>
      <c r="T34" s="9">
        <v>1</v>
      </c>
      <c r="U34" s="9">
        <v>2</v>
      </c>
      <c r="V34" s="9">
        <v>2</v>
      </c>
      <c r="W34" s="1"/>
      <c r="X34" s="1"/>
      <c r="Y34" s="1"/>
    </row>
    <row r="35" spans="1:25" ht="18.75" customHeight="1">
      <c r="A35" s="7">
        <v>31</v>
      </c>
      <c r="B35" s="8" t="s">
        <v>197</v>
      </c>
      <c r="C35" s="11" t="s">
        <v>198</v>
      </c>
      <c r="D35" s="10">
        <v>44347</v>
      </c>
      <c r="E35" s="9" t="s">
        <v>199</v>
      </c>
      <c r="F35" s="9" t="s">
        <v>51</v>
      </c>
      <c r="G35" s="9" t="s">
        <v>200</v>
      </c>
      <c r="H35" s="9" t="s">
        <v>201</v>
      </c>
      <c r="I35" s="9" t="s">
        <v>202</v>
      </c>
      <c r="J35" s="9">
        <v>17.890630000000002</v>
      </c>
      <c r="K35" s="9">
        <v>102.77594000000001</v>
      </c>
      <c r="L35" s="9" t="s">
        <v>40</v>
      </c>
      <c r="M35" s="9">
        <v>0</v>
      </c>
      <c r="N35" s="9">
        <v>2</v>
      </c>
      <c r="O35" s="9">
        <v>0</v>
      </c>
      <c r="P35" s="9">
        <v>0</v>
      </c>
      <c r="Q35" s="9">
        <v>0</v>
      </c>
      <c r="R35" s="9" t="s">
        <v>31</v>
      </c>
      <c r="S35" s="9" t="s">
        <v>41</v>
      </c>
      <c r="T35" s="9">
        <v>1</v>
      </c>
      <c r="U35" s="9">
        <v>2</v>
      </c>
      <c r="V35" s="9">
        <v>2</v>
      </c>
      <c r="W35" s="1"/>
      <c r="X35" s="1"/>
      <c r="Y35" s="1"/>
    </row>
    <row r="36" spans="1:25" ht="18.75" customHeight="1">
      <c r="A36" s="7">
        <v>32</v>
      </c>
      <c r="B36" s="8" t="s">
        <v>203</v>
      </c>
      <c r="C36" s="11" t="s">
        <v>204</v>
      </c>
      <c r="D36" s="10">
        <v>44347</v>
      </c>
      <c r="E36" s="12" t="s">
        <v>205</v>
      </c>
      <c r="F36" s="12" t="s">
        <v>206</v>
      </c>
      <c r="G36" s="12" t="s">
        <v>207</v>
      </c>
      <c r="H36" s="9" t="s">
        <v>201</v>
      </c>
      <c r="I36" s="9" t="s">
        <v>208</v>
      </c>
      <c r="J36" s="9">
        <v>15.723708</v>
      </c>
      <c r="K36" s="9">
        <v>102.59226200000001</v>
      </c>
      <c r="L36" s="9" t="s">
        <v>40</v>
      </c>
      <c r="M36" s="9">
        <v>0</v>
      </c>
      <c r="N36" s="9">
        <v>2</v>
      </c>
      <c r="O36" s="9">
        <v>0</v>
      </c>
      <c r="P36" s="9">
        <v>0</v>
      </c>
      <c r="Q36" s="9">
        <v>0</v>
      </c>
      <c r="R36" s="9" t="s">
        <v>31</v>
      </c>
      <c r="S36" s="9" t="s">
        <v>41</v>
      </c>
      <c r="T36" s="9">
        <v>1</v>
      </c>
      <c r="U36" s="9">
        <v>2</v>
      </c>
      <c r="V36" s="9">
        <v>2</v>
      </c>
      <c r="W36" s="1"/>
      <c r="X36" s="1"/>
      <c r="Y36" s="1"/>
    </row>
    <row r="37" spans="1:25" ht="18.75" customHeight="1">
      <c r="A37" s="7">
        <v>33</v>
      </c>
      <c r="B37" s="8" t="s">
        <v>209</v>
      </c>
      <c r="C37" s="11" t="s">
        <v>210</v>
      </c>
      <c r="D37" s="10">
        <v>44347</v>
      </c>
      <c r="E37" s="12" t="s">
        <v>211</v>
      </c>
      <c r="F37" s="12" t="s">
        <v>51</v>
      </c>
      <c r="G37" s="12" t="s">
        <v>207</v>
      </c>
      <c r="H37" s="9" t="s">
        <v>201</v>
      </c>
      <c r="I37" s="9" t="s">
        <v>212</v>
      </c>
      <c r="J37" s="9">
        <v>16.379989999999999</v>
      </c>
      <c r="K37" s="9">
        <v>102.81079099999999</v>
      </c>
      <c r="L37" s="9" t="s">
        <v>40</v>
      </c>
      <c r="M37" s="9">
        <v>0</v>
      </c>
      <c r="N37" s="9">
        <v>2</v>
      </c>
      <c r="O37" s="9">
        <v>0</v>
      </c>
      <c r="P37" s="9">
        <v>0</v>
      </c>
      <c r="Q37" s="9">
        <v>0</v>
      </c>
      <c r="R37" s="9" t="s">
        <v>31</v>
      </c>
      <c r="S37" s="9" t="s">
        <v>41</v>
      </c>
      <c r="T37" s="9">
        <v>1</v>
      </c>
      <c r="U37" s="9">
        <v>2</v>
      </c>
      <c r="V37" s="9">
        <v>2</v>
      </c>
      <c r="W37" s="1"/>
      <c r="X37" s="1"/>
      <c r="Y37" s="1"/>
    </row>
    <row r="38" spans="1:25" ht="18.75" customHeight="1">
      <c r="A38" s="7">
        <v>34</v>
      </c>
      <c r="B38" s="8" t="s">
        <v>213</v>
      </c>
      <c r="C38" s="11" t="s">
        <v>214</v>
      </c>
      <c r="D38" s="10">
        <v>44347</v>
      </c>
      <c r="E38" s="9" t="s">
        <v>215</v>
      </c>
      <c r="F38" s="9" t="s">
        <v>51</v>
      </c>
      <c r="G38" s="9" t="s">
        <v>216</v>
      </c>
      <c r="H38" s="9" t="s">
        <v>201</v>
      </c>
      <c r="I38" s="9" t="s">
        <v>217</v>
      </c>
      <c r="J38" s="9">
        <v>17.400516</v>
      </c>
      <c r="K38" s="9">
        <v>102.80041300000001</v>
      </c>
      <c r="L38" s="9" t="s">
        <v>40</v>
      </c>
      <c r="M38" s="9">
        <v>0</v>
      </c>
      <c r="N38" s="9">
        <v>2</v>
      </c>
      <c r="O38" s="9">
        <v>0</v>
      </c>
      <c r="P38" s="9">
        <v>0</v>
      </c>
      <c r="Q38" s="9">
        <v>0</v>
      </c>
      <c r="R38" s="9" t="s">
        <v>31</v>
      </c>
      <c r="S38" s="9" t="s">
        <v>41</v>
      </c>
      <c r="T38" s="9">
        <v>1</v>
      </c>
      <c r="U38" s="9">
        <v>2</v>
      </c>
      <c r="V38" s="9">
        <v>2</v>
      </c>
      <c r="W38" s="1"/>
      <c r="X38" s="1"/>
      <c r="Y38" s="1"/>
    </row>
    <row r="39" spans="1:25" ht="18.75" customHeight="1">
      <c r="A39" s="7">
        <v>35</v>
      </c>
      <c r="B39" s="8" t="s">
        <v>218</v>
      </c>
      <c r="C39" s="11" t="s">
        <v>219</v>
      </c>
      <c r="D39" s="10">
        <v>44428</v>
      </c>
      <c r="E39" s="12" t="s">
        <v>211</v>
      </c>
      <c r="F39" s="12" t="s">
        <v>51</v>
      </c>
      <c r="G39" s="12" t="s">
        <v>207</v>
      </c>
      <c r="H39" s="9" t="s">
        <v>201</v>
      </c>
      <c r="I39" s="9" t="s">
        <v>220</v>
      </c>
      <c r="J39" s="9">
        <v>16.519477800000001</v>
      </c>
      <c r="K39" s="9">
        <v>102.8319109</v>
      </c>
      <c r="L39" s="9" t="s">
        <v>40</v>
      </c>
      <c r="M39" s="9">
        <v>0</v>
      </c>
      <c r="N39" s="9">
        <v>2</v>
      </c>
      <c r="O39" s="9">
        <v>0</v>
      </c>
      <c r="P39" s="9">
        <v>0</v>
      </c>
      <c r="Q39" s="9">
        <v>0</v>
      </c>
      <c r="R39" s="9" t="s">
        <v>31</v>
      </c>
      <c r="S39" s="9" t="s">
        <v>41</v>
      </c>
      <c r="T39" s="9">
        <v>1</v>
      </c>
      <c r="U39" s="9">
        <v>2</v>
      </c>
      <c r="V39" s="9">
        <v>2</v>
      </c>
      <c r="W39" s="1"/>
      <c r="X39" s="1"/>
      <c r="Y39" s="1"/>
    </row>
    <row r="40" spans="1:25" ht="18.75" customHeight="1">
      <c r="A40" s="7">
        <v>36</v>
      </c>
      <c r="B40" s="8" t="s">
        <v>221</v>
      </c>
      <c r="C40" s="8" t="s">
        <v>222</v>
      </c>
      <c r="D40" s="10">
        <v>44452</v>
      </c>
      <c r="E40" s="9" t="s">
        <v>223</v>
      </c>
      <c r="F40" s="9" t="s">
        <v>224</v>
      </c>
      <c r="G40" s="9" t="s">
        <v>225</v>
      </c>
      <c r="H40" s="9" t="s">
        <v>53</v>
      </c>
      <c r="I40" s="9" t="s">
        <v>226</v>
      </c>
      <c r="J40" s="9">
        <v>14.655060000000001</v>
      </c>
      <c r="K40" s="9">
        <v>104.227672</v>
      </c>
      <c r="L40" s="9" t="s">
        <v>40</v>
      </c>
      <c r="M40" s="9">
        <v>0</v>
      </c>
      <c r="N40" s="9">
        <v>2</v>
      </c>
      <c r="O40" s="9">
        <v>0</v>
      </c>
      <c r="P40" s="9">
        <v>0</v>
      </c>
      <c r="Q40" s="9">
        <v>0</v>
      </c>
      <c r="R40" s="9" t="s">
        <v>31</v>
      </c>
      <c r="S40" s="9" t="s">
        <v>41</v>
      </c>
      <c r="T40" s="9">
        <v>1</v>
      </c>
      <c r="U40" s="9">
        <v>2</v>
      </c>
      <c r="V40" s="9">
        <v>2</v>
      </c>
      <c r="W40" s="1"/>
      <c r="X40" s="1"/>
      <c r="Y40" s="1"/>
    </row>
    <row r="41" spans="1:25" ht="18.75" customHeight="1">
      <c r="A41" s="7">
        <v>37</v>
      </c>
      <c r="B41" s="8" t="s">
        <v>227</v>
      </c>
      <c r="C41" s="11" t="s">
        <v>228</v>
      </c>
      <c r="D41" s="10">
        <v>44291</v>
      </c>
      <c r="E41" s="9" t="s">
        <v>229</v>
      </c>
      <c r="F41" s="9" t="s">
        <v>230</v>
      </c>
      <c r="G41" s="9" t="s">
        <v>62</v>
      </c>
      <c r="H41" s="9" t="s">
        <v>63</v>
      </c>
      <c r="I41" s="9" t="s">
        <v>231</v>
      </c>
      <c r="J41" s="9">
        <v>14.840833999999999</v>
      </c>
      <c r="K41" s="9">
        <v>101.60741299999999</v>
      </c>
      <c r="L41" s="9" t="s">
        <v>40</v>
      </c>
      <c r="M41" s="9">
        <v>0</v>
      </c>
      <c r="N41" s="9">
        <v>2</v>
      </c>
      <c r="O41" s="9">
        <v>0</v>
      </c>
      <c r="P41" s="9">
        <v>0</v>
      </c>
      <c r="Q41" s="9">
        <v>0</v>
      </c>
      <c r="R41" s="9" t="s">
        <v>31</v>
      </c>
      <c r="S41" s="9" t="s">
        <v>41</v>
      </c>
      <c r="T41" s="9">
        <v>1</v>
      </c>
      <c r="U41" s="9">
        <v>2</v>
      </c>
      <c r="V41" s="9">
        <v>2</v>
      </c>
      <c r="W41" s="1"/>
      <c r="X41" s="1"/>
      <c r="Y41" s="1"/>
    </row>
    <row r="42" spans="1:25" ht="18.75" customHeight="1">
      <c r="A42" s="7">
        <v>38</v>
      </c>
      <c r="B42" s="8" t="s">
        <v>232</v>
      </c>
      <c r="C42" s="11" t="s">
        <v>233</v>
      </c>
      <c r="D42" s="10">
        <v>44291</v>
      </c>
      <c r="E42" s="9" t="s">
        <v>234</v>
      </c>
      <c r="F42" s="9" t="s">
        <v>51</v>
      </c>
      <c r="G42" s="9" t="s">
        <v>62</v>
      </c>
      <c r="H42" s="9" t="s">
        <v>63</v>
      </c>
      <c r="I42" s="9" t="s">
        <v>235</v>
      </c>
      <c r="J42" s="9">
        <v>14.957338999999999</v>
      </c>
      <c r="K42" s="9">
        <v>102.041147</v>
      </c>
      <c r="L42" s="9" t="s">
        <v>40</v>
      </c>
      <c r="M42" s="9">
        <v>0</v>
      </c>
      <c r="N42" s="9">
        <v>2</v>
      </c>
      <c r="O42" s="9">
        <v>0</v>
      </c>
      <c r="P42" s="9">
        <v>0</v>
      </c>
      <c r="Q42" s="9">
        <v>0</v>
      </c>
      <c r="R42" s="9" t="s">
        <v>31</v>
      </c>
      <c r="S42" s="9" t="s">
        <v>41</v>
      </c>
      <c r="T42" s="9">
        <v>1</v>
      </c>
      <c r="U42" s="9">
        <v>2</v>
      </c>
      <c r="V42" s="9">
        <v>2</v>
      </c>
      <c r="W42" s="1"/>
      <c r="X42" s="1"/>
      <c r="Y42" s="1"/>
    </row>
    <row r="43" spans="1:25" ht="18.75" customHeight="1">
      <c r="A43" s="7">
        <v>39</v>
      </c>
      <c r="B43" s="8" t="s">
        <v>236</v>
      </c>
      <c r="C43" s="11" t="s">
        <v>237</v>
      </c>
      <c r="D43" s="10">
        <v>44291</v>
      </c>
      <c r="E43" s="9" t="s">
        <v>61</v>
      </c>
      <c r="F43" s="9" t="s">
        <v>61</v>
      </c>
      <c r="G43" s="9" t="s">
        <v>62</v>
      </c>
      <c r="H43" s="9" t="s">
        <v>63</v>
      </c>
      <c r="I43" s="9" t="s">
        <v>64</v>
      </c>
      <c r="J43" s="9">
        <v>14.651944</v>
      </c>
      <c r="K43" s="9">
        <v>101.357804</v>
      </c>
      <c r="L43" s="9" t="s">
        <v>40</v>
      </c>
      <c r="M43" s="9">
        <v>0</v>
      </c>
      <c r="N43" s="9">
        <v>2</v>
      </c>
      <c r="O43" s="9">
        <v>0</v>
      </c>
      <c r="P43" s="9">
        <v>0</v>
      </c>
      <c r="Q43" s="9">
        <v>0</v>
      </c>
      <c r="R43" s="9" t="s">
        <v>31</v>
      </c>
      <c r="S43" s="9" t="s">
        <v>41</v>
      </c>
      <c r="T43" s="9">
        <v>1</v>
      </c>
      <c r="U43" s="9">
        <v>2</v>
      </c>
      <c r="V43" s="9">
        <v>2</v>
      </c>
      <c r="W43" s="1"/>
      <c r="X43" s="1"/>
      <c r="Y43" s="1"/>
    </row>
    <row r="44" spans="1:25" ht="18.75" customHeight="1">
      <c r="A44" s="7">
        <v>40</v>
      </c>
      <c r="B44" s="8" t="s">
        <v>238</v>
      </c>
      <c r="C44" s="8" t="s">
        <v>239</v>
      </c>
      <c r="D44" s="10">
        <v>44452</v>
      </c>
      <c r="E44" s="9" t="s">
        <v>240</v>
      </c>
      <c r="F44" s="9" t="s">
        <v>51</v>
      </c>
      <c r="G44" s="9" t="s">
        <v>241</v>
      </c>
      <c r="H44" s="9" t="s">
        <v>63</v>
      </c>
      <c r="I44" s="9" t="s">
        <v>242</v>
      </c>
      <c r="J44" s="9">
        <v>15.053641000000001</v>
      </c>
      <c r="K44" s="9">
        <v>103.08456200000001</v>
      </c>
      <c r="L44" s="9" t="s">
        <v>40</v>
      </c>
      <c r="M44" s="9">
        <v>0</v>
      </c>
      <c r="N44" s="9">
        <v>2</v>
      </c>
      <c r="O44" s="9">
        <v>0</v>
      </c>
      <c r="P44" s="9">
        <v>0</v>
      </c>
      <c r="Q44" s="9">
        <v>0</v>
      </c>
      <c r="R44" s="9" t="s">
        <v>31</v>
      </c>
      <c r="S44" s="9" t="s">
        <v>41</v>
      </c>
      <c r="T44" s="9">
        <v>1</v>
      </c>
      <c r="U44" s="9">
        <v>2</v>
      </c>
      <c r="V44" s="9">
        <v>2</v>
      </c>
      <c r="W44" s="1"/>
      <c r="X44" s="1"/>
      <c r="Y44" s="1"/>
    </row>
    <row r="45" spans="1:25" ht="18.75" customHeight="1">
      <c r="A45" s="7">
        <v>41</v>
      </c>
      <c r="B45" s="8" t="s">
        <v>243</v>
      </c>
      <c r="C45" s="8" t="s">
        <v>244</v>
      </c>
      <c r="D45" s="10">
        <v>44452</v>
      </c>
      <c r="E45" s="9" t="s">
        <v>245</v>
      </c>
      <c r="F45" s="9" t="s">
        <v>246</v>
      </c>
      <c r="G45" s="9" t="s">
        <v>241</v>
      </c>
      <c r="H45" s="9" t="s">
        <v>63</v>
      </c>
      <c r="I45" s="9" t="s">
        <v>247</v>
      </c>
      <c r="J45" s="9">
        <v>14.611971</v>
      </c>
      <c r="K45" s="9">
        <v>103.057427</v>
      </c>
      <c r="L45" s="9" t="s">
        <v>40</v>
      </c>
      <c r="M45" s="9">
        <v>0</v>
      </c>
      <c r="N45" s="9">
        <v>2</v>
      </c>
      <c r="O45" s="9">
        <v>0</v>
      </c>
      <c r="P45" s="9">
        <v>0</v>
      </c>
      <c r="Q45" s="9">
        <v>0</v>
      </c>
      <c r="R45" s="9" t="s">
        <v>31</v>
      </c>
      <c r="S45" s="9" t="s">
        <v>41</v>
      </c>
      <c r="T45" s="9">
        <v>1</v>
      </c>
      <c r="U45" s="9">
        <v>2</v>
      </c>
      <c r="V45" s="9">
        <v>2</v>
      </c>
      <c r="W45" s="1"/>
      <c r="X45" s="1"/>
      <c r="Y45" s="1"/>
    </row>
    <row r="46" spans="1:25" ht="18.75" customHeight="1">
      <c r="A46" s="7">
        <v>42</v>
      </c>
      <c r="B46" s="8" t="s">
        <v>248</v>
      </c>
      <c r="C46" s="11" t="s">
        <v>249</v>
      </c>
      <c r="D46" s="10">
        <v>44428</v>
      </c>
      <c r="E46" s="12" t="s">
        <v>250</v>
      </c>
      <c r="F46" s="12" t="s">
        <v>51</v>
      </c>
      <c r="G46" s="12" t="s">
        <v>62</v>
      </c>
      <c r="H46" s="12" t="s">
        <v>63</v>
      </c>
      <c r="I46" s="9" t="s">
        <v>235</v>
      </c>
      <c r="J46" s="9">
        <v>14.934609999999999</v>
      </c>
      <c r="K46" s="9">
        <v>101.98275099999999</v>
      </c>
      <c r="L46" s="9" t="s">
        <v>40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 t="s">
        <v>31</v>
      </c>
      <c r="S46" s="9" t="s">
        <v>41</v>
      </c>
      <c r="T46" s="9">
        <v>1</v>
      </c>
      <c r="U46" s="9">
        <v>2</v>
      </c>
      <c r="V46" s="9">
        <v>2</v>
      </c>
      <c r="W46" s="1"/>
      <c r="X46" s="1"/>
      <c r="Y46" s="1"/>
    </row>
    <row r="47" spans="1:25" ht="18.75" customHeight="1">
      <c r="A47" s="7">
        <v>43</v>
      </c>
      <c r="B47" s="8" t="s">
        <v>251</v>
      </c>
      <c r="C47" s="8" t="s">
        <v>252</v>
      </c>
      <c r="D47" s="10">
        <v>44511</v>
      </c>
      <c r="E47" s="9" t="s">
        <v>253</v>
      </c>
      <c r="F47" s="9" t="s">
        <v>254</v>
      </c>
      <c r="G47" s="9" t="s">
        <v>75</v>
      </c>
      <c r="H47" s="9" t="s">
        <v>76</v>
      </c>
      <c r="I47" s="9" t="s">
        <v>255</v>
      </c>
      <c r="J47" s="9">
        <v>14.195220000000001</v>
      </c>
      <c r="K47" s="9">
        <v>100.64619999999999</v>
      </c>
      <c r="L47" s="9" t="s">
        <v>40</v>
      </c>
      <c r="M47" s="9">
        <v>0</v>
      </c>
      <c r="N47" s="9">
        <v>2</v>
      </c>
      <c r="O47" s="9">
        <v>0</v>
      </c>
      <c r="P47" s="9">
        <v>0</v>
      </c>
      <c r="Q47" s="9">
        <v>0</v>
      </c>
      <c r="R47" s="9" t="s">
        <v>31</v>
      </c>
      <c r="S47" s="9" t="s">
        <v>41</v>
      </c>
      <c r="T47" s="9">
        <v>1</v>
      </c>
      <c r="U47" s="9">
        <v>2</v>
      </c>
      <c r="V47" s="9">
        <v>2</v>
      </c>
      <c r="W47" s="1"/>
      <c r="X47" s="1"/>
      <c r="Y47" s="1"/>
    </row>
    <row r="48" spans="1:25" ht="18.75" customHeight="1">
      <c r="A48" s="7">
        <v>44</v>
      </c>
      <c r="B48" s="8" t="s">
        <v>256</v>
      </c>
      <c r="C48" s="11" t="s">
        <v>257</v>
      </c>
      <c r="D48" s="10">
        <v>44291</v>
      </c>
      <c r="E48" s="12" t="s">
        <v>258</v>
      </c>
      <c r="F48" s="12" t="s">
        <v>259</v>
      </c>
      <c r="G48" s="12" t="s">
        <v>75</v>
      </c>
      <c r="H48" s="9" t="s">
        <v>76</v>
      </c>
      <c r="I48" s="9" t="s">
        <v>260</v>
      </c>
      <c r="J48" s="9">
        <v>14.26525</v>
      </c>
      <c r="K48" s="9">
        <v>100.61233</v>
      </c>
      <c r="L48" s="9" t="s">
        <v>40</v>
      </c>
      <c r="M48" s="9">
        <v>0</v>
      </c>
      <c r="N48" s="9">
        <v>2</v>
      </c>
      <c r="O48" s="9">
        <v>0</v>
      </c>
      <c r="P48" s="9">
        <v>0</v>
      </c>
      <c r="Q48" s="9">
        <v>0</v>
      </c>
      <c r="R48" s="9" t="s">
        <v>31</v>
      </c>
      <c r="S48" s="9" t="s">
        <v>41</v>
      </c>
      <c r="T48" s="9">
        <v>1</v>
      </c>
      <c r="U48" s="9">
        <v>2</v>
      </c>
      <c r="V48" s="9">
        <v>2</v>
      </c>
      <c r="W48" s="1"/>
      <c r="X48" s="1"/>
      <c r="Y48" s="1"/>
    </row>
    <row r="49" spans="1:25" ht="18.75" customHeight="1">
      <c r="A49" s="7">
        <v>45</v>
      </c>
      <c r="B49" s="8" t="s">
        <v>261</v>
      </c>
      <c r="C49" s="11" t="s">
        <v>262</v>
      </c>
      <c r="D49" s="10">
        <v>44291</v>
      </c>
      <c r="E49" s="12" t="s">
        <v>263</v>
      </c>
      <c r="F49" s="12" t="s">
        <v>264</v>
      </c>
      <c r="G49" s="12" t="s">
        <v>265</v>
      </c>
      <c r="H49" s="9" t="s">
        <v>76</v>
      </c>
      <c r="I49" s="9" t="s">
        <v>266</v>
      </c>
      <c r="J49" s="9">
        <v>14.57352</v>
      </c>
      <c r="K49" s="9">
        <v>100.98679199999999</v>
      </c>
      <c r="L49" s="9" t="s">
        <v>40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 t="s">
        <v>31</v>
      </c>
      <c r="S49" s="9" t="s">
        <v>41</v>
      </c>
      <c r="T49" s="9">
        <v>1</v>
      </c>
      <c r="U49" s="9">
        <v>2</v>
      </c>
      <c r="V49" s="9">
        <v>2</v>
      </c>
      <c r="W49" s="1"/>
      <c r="X49" s="1"/>
      <c r="Y49" s="1"/>
    </row>
    <row r="50" spans="1:25" ht="18.75" customHeight="1">
      <c r="A50" s="7">
        <v>46</v>
      </c>
      <c r="B50" s="8" t="s">
        <v>267</v>
      </c>
      <c r="C50" s="8" t="s">
        <v>268</v>
      </c>
      <c r="D50" s="10">
        <v>44511</v>
      </c>
      <c r="E50" s="9" t="s">
        <v>269</v>
      </c>
      <c r="F50" s="9" t="s">
        <v>270</v>
      </c>
      <c r="G50" s="9" t="s">
        <v>271</v>
      </c>
      <c r="H50" s="9" t="s">
        <v>93</v>
      </c>
      <c r="I50" s="9" t="s">
        <v>272</v>
      </c>
      <c r="J50" s="9">
        <v>12.378657</v>
      </c>
      <c r="K50" s="9">
        <v>102.376825</v>
      </c>
      <c r="L50" s="9" t="s">
        <v>40</v>
      </c>
      <c r="M50" s="9">
        <v>0</v>
      </c>
      <c r="N50" s="9">
        <v>2</v>
      </c>
      <c r="O50" s="9">
        <v>0</v>
      </c>
      <c r="P50" s="9">
        <v>0</v>
      </c>
      <c r="Q50" s="9">
        <v>0</v>
      </c>
      <c r="R50" s="9" t="s">
        <v>31</v>
      </c>
      <c r="S50" s="9" t="s">
        <v>41</v>
      </c>
      <c r="T50" s="9">
        <v>1</v>
      </c>
      <c r="U50" s="9">
        <v>2</v>
      </c>
      <c r="V50" s="9">
        <v>2</v>
      </c>
      <c r="W50" s="1"/>
      <c r="X50" s="1"/>
      <c r="Y50" s="1"/>
    </row>
    <row r="51" spans="1:25" ht="18.75" customHeight="1">
      <c r="A51" s="7">
        <v>47</v>
      </c>
      <c r="B51" s="8" t="s">
        <v>273</v>
      </c>
      <c r="C51" s="8" t="s">
        <v>274</v>
      </c>
      <c r="D51" s="10">
        <v>44537</v>
      </c>
      <c r="E51" s="9" t="s">
        <v>275</v>
      </c>
      <c r="F51" s="9" t="s">
        <v>276</v>
      </c>
      <c r="G51" s="9" t="s">
        <v>277</v>
      </c>
      <c r="H51" s="9" t="s">
        <v>93</v>
      </c>
      <c r="I51" s="9" t="s">
        <v>278</v>
      </c>
      <c r="J51" s="9">
        <v>12.78675</v>
      </c>
      <c r="K51" s="9">
        <v>101.67267</v>
      </c>
      <c r="L51" s="9" t="s">
        <v>40</v>
      </c>
      <c r="M51" s="9">
        <v>0</v>
      </c>
      <c r="N51" s="9">
        <v>2</v>
      </c>
      <c r="O51" s="9">
        <v>0</v>
      </c>
      <c r="P51" s="9">
        <v>0</v>
      </c>
      <c r="Q51" s="9">
        <v>0</v>
      </c>
      <c r="R51" s="9" t="s">
        <v>31</v>
      </c>
      <c r="S51" s="9" t="s">
        <v>41</v>
      </c>
      <c r="T51" s="9">
        <v>1</v>
      </c>
      <c r="U51" s="9">
        <v>2</v>
      </c>
      <c r="V51" s="9">
        <v>2</v>
      </c>
      <c r="W51" s="1"/>
      <c r="X51" s="1"/>
      <c r="Y51" s="1"/>
    </row>
    <row r="52" spans="1:25" ht="18.75" customHeight="1">
      <c r="A52" s="7">
        <v>48</v>
      </c>
      <c r="B52" s="8" t="s">
        <v>279</v>
      </c>
      <c r="C52" s="8" t="s">
        <v>280</v>
      </c>
      <c r="D52" s="10">
        <v>44511</v>
      </c>
      <c r="E52" s="9" t="s">
        <v>281</v>
      </c>
      <c r="F52" s="9" t="s">
        <v>51</v>
      </c>
      <c r="G52" s="9" t="s">
        <v>277</v>
      </c>
      <c r="H52" s="9" t="s">
        <v>93</v>
      </c>
      <c r="I52" s="9" t="s">
        <v>282</v>
      </c>
      <c r="J52" s="9">
        <v>12.682499999999999</v>
      </c>
      <c r="K52" s="9">
        <v>101.254501</v>
      </c>
      <c r="L52" s="9" t="s">
        <v>40</v>
      </c>
      <c r="M52" s="9">
        <v>0</v>
      </c>
      <c r="N52" s="9">
        <v>2</v>
      </c>
      <c r="O52" s="9">
        <v>0</v>
      </c>
      <c r="P52" s="9">
        <v>0</v>
      </c>
      <c r="Q52" s="9">
        <v>0</v>
      </c>
      <c r="R52" s="9" t="s">
        <v>31</v>
      </c>
      <c r="S52" s="9" t="s">
        <v>41</v>
      </c>
      <c r="T52" s="9">
        <v>1</v>
      </c>
      <c r="U52" s="9">
        <v>2</v>
      </c>
      <c r="V52" s="9">
        <v>2</v>
      </c>
      <c r="W52" s="1"/>
      <c r="X52" s="1"/>
      <c r="Y52" s="1"/>
    </row>
    <row r="53" spans="1:25" ht="18.75" customHeight="1">
      <c r="A53" s="7">
        <v>49</v>
      </c>
      <c r="B53" s="8" t="s">
        <v>283</v>
      </c>
      <c r="C53" s="8" t="s">
        <v>284</v>
      </c>
      <c r="D53" s="10">
        <v>44511</v>
      </c>
      <c r="E53" s="9" t="s">
        <v>285</v>
      </c>
      <c r="F53" s="9" t="s">
        <v>51</v>
      </c>
      <c r="G53" s="9" t="s">
        <v>92</v>
      </c>
      <c r="H53" s="9" t="s">
        <v>93</v>
      </c>
      <c r="I53" s="9" t="s">
        <v>98</v>
      </c>
      <c r="J53" s="9">
        <v>13.36191</v>
      </c>
      <c r="K53" s="9">
        <v>101.015691</v>
      </c>
      <c r="L53" s="9" t="s">
        <v>40</v>
      </c>
      <c r="M53" s="9">
        <v>0</v>
      </c>
      <c r="N53" s="9">
        <v>2</v>
      </c>
      <c r="O53" s="9">
        <v>0</v>
      </c>
      <c r="P53" s="9">
        <v>0</v>
      </c>
      <c r="Q53" s="9">
        <v>0</v>
      </c>
      <c r="R53" s="9" t="s">
        <v>31</v>
      </c>
      <c r="S53" s="9" t="s">
        <v>41</v>
      </c>
      <c r="T53" s="9">
        <v>1</v>
      </c>
      <c r="U53" s="9">
        <v>2</v>
      </c>
      <c r="V53" s="9">
        <v>2</v>
      </c>
      <c r="W53" s="1"/>
      <c r="X53" s="1"/>
      <c r="Y53" s="1"/>
    </row>
    <row r="54" spans="1:25" ht="18.75" customHeight="1">
      <c r="A54" s="7">
        <v>50</v>
      </c>
      <c r="B54" s="8" t="s">
        <v>286</v>
      </c>
      <c r="C54" s="8" t="s">
        <v>287</v>
      </c>
      <c r="D54" s="10">
        <v>44511</v>
      </c>
      <c r="E54" s="9" t="s">
        <v>288</v>
      </c>
      <c r="F54" s="9" t="s">
        <v>289</v>
      </c>
      <c r="G54" s="9" t="s">
        <v>277</v>
      </c>
      <c r="H54" s="9" t="s">
        <v>93</v>
      </c>
      <c r="I54" s="9" t="s">
        <v>278</v>
      </c>
      <c r="J54" s="9">
        <v>13.038284000000001</v>
      </c>
      <c r="K54" s="9">
        <v>101.434814</v>
      </c>
      <c r="L54" s="9" t="s">
        <v>40</v>
      </c>
      <c r="M54" s="9">
        <v>0</v>
      </c>
      <c r="N54" s="9">
        <v>2</v>
      </c>
      <c r="O54" s="9">
        <v>0</v>
      </c>
      <c r="P54" s="9">
        <v>0</v>
      </c>
      <c r="Q54" s="9">
        <v>0</v>
      </c>
      <c r="R54" s="9" t="s">
        <v>31</v>
      </c>
      <c r="S54" s="9" t="s">
        <v>41</v>
      </c>
      <c r="T54" s="9">
        <v>1</v>
      </c>
      <c r="U54" s="9">
        <v>2</v>
      </c>
      <c r="V54" s="9">
        <v>2</v>
      </c>
      <c r="W54" s="1"/>
      <c r="X54" s="1"/>
      <c r="Y54" s="1"/>
    </row>
    <row r="55" spans="1:25" ht="18.75" customHeight="1">
      <c r="A55" s="7">
        <v>51</v>
      </c>
      <c r="B55" s="8" t="s">
        <v>290</v>
      </c>
      <c r="C55" s="11" t="s">
        <v>291</v>
      </c>
      <c r="D55" s="10">
        <v>44291</v>
      </c>
      <c r="E55" s="9" t="s">
        <v>292</v>
      </c>
      <c r="F55" s="9" t="s">
        <v>51</v>
      </c>
      <c r="G55" s="9" t="s">
        <v>92</v>
      </c>
      <c r="H55" s="9" t="s">
        <v>93</v>
      </c>
      <c r="I55" s="9" t="s">
        <v>98</v>
      </c>
      <c r="J55" s="9">
        <v>13.413579</v>
      </c>
      <c r="K55" s="9">
        <v>100.99958100000001</v>
      </c>
      <c r="L55" s="9" t="s">
        <v>40</v>
      </c>
      <c r="M55" s="9">
        <v>0</v>
      </c>
      <c r="N55" s="9">
        <v>2</v>
      </c>
      <c r="O55" s="9">
        <v>0</v>
      </c>
      <c r="P55" s="9">
        <v>0</v>
      </c>
      <c r="Q55" s="9">
        <v>0</v>
      </c>
      <c r="R55" s="9" t="s">
        <v>31</v>
      </c>
      <c r="S55" s="9" t="s">
        <v>41</v>
      </c>
      <c r="T55" s="9">
        <v>1</v>
      </c>
      <c r="U55" s="9">
        <v>2</v>
      </c>
      <c r="V55" s="9">
        <v>2</v>
      </c>
      <c r="W55" s="1"/>
      <c r="X55" s="1"/>
      <c r="Y55" s="1"/>
    </row>
    <row r="56" spans="1:25" ht="18.75" customHeight="1">
      <c r="A56" s="7">
        <v>52</v>
      </c>
      <c r="B56" s="8" t="s">
        <v>293</v>
      </c>
      <c r="C56" s="11" t="s">
        <v>294</v>
      </c>
      <c r="D56" s="10">
        <v>44291</v>
      </c>
      <c r="E56" s="9" t="s">
        <v>295</v>
      </c>
      <c r="F56" s="9" t="s">
        <v>296</v>
      </c>
      <c r="G56" s="9" t="s">
        <v>92</v>
      </c>
      <c r="H56" s="9" t="s">
        <v>93</v>
      </c>
      <c r="I56" s="9" t="s">
        <v>297</v>
      </c>
      <c r="J56" s="9">
        <v>13.331942</v>
      </c>
      <c r="K56" s="9">
        <v>101.08287199999999</v>
      </c>
      <c r="L56" s="9" t="s">
        <v>40</v>
      </c>
      <c r="M56" s="9">
        <v>0</v>
      </c>
      <c r="N56" s="9">
        <v>2</v>
      </c>
      <c r="O56" s="9">
        <v>0</v>
      </c>
      <c r="P56" s="9">
        <v>0</v>
      </c>
      <c r="Q56" s="9">
        <v>0</v>
      </c>
      <c r="R56" s="9" t="s">
        <v>31</v>
      </c>
      <c r="S56" s="9" t="s">
        <v>41</v>
      </c>
      <c r="T56" s="9">
        <v>1</v>
      </c>
      <c r="U56" s="9">
        <v>2</v>
      </c>
      <c r="V56" s="9">
        <v>2</v>
      </c>
      <c r="W56" s="1"/>
      <c r="X56" s="1"/>
      <c r="Y56" s="1"/>
    </row>
    <row r="57" spans="1:25" ht="18.75" customHeight="1">
      <c r="A57" s="7">
        <v>53</v>
      </c>
      <c r="B57" s="8" t="s">
        <v>298</v>
      </c>
      <c r="C57" s="11" t="s">
        <v>299</v>
      </c>
      <c r="D57" s="10">
        <v>44291</v>
      </c>
      <c r="E57" s="12" t="s">
        <v>300</v>
      </c>
      <c r="F57" s="12" t="s">
        <v>91</v>
      </c>
      <c r="G57" s="12" t="s">
        <v>92</v>
      </c>
      <c r="H57" s="9" t="s">
        <v>93</v>
      </c>
      <c r="I57" s="9" t="s">
        <v>94</v>
      </c>
      <c r="J57" s="9">
        <v>12.964252</v>
      </c>
      <c r="K57" s="9">
        <v>100.910184</v>
      </c>
      <c r="L57" s="9" t="s">
        <v>40</v>
      </c>
      <c r="M57" s="9">
        <v>0</v>
      </c>
      <c r="N57" s="9">
        <v>2</v>
      </c>
      <c r="O57" s="9">
        <v>0</v>
      </c>
      <c r="P57" s="9">
        <v>0</v>
      </c>
      <c r="Q57" s="9">
        <v>0</v>
      </c>
      <c r="R57" s="9" t="s">
        <v>31</v>
      </c>
      <c r="S57" s="9" t="s">
        <v>41</v>
      </c>
      <c r="T57" s="9">
        <v>1</v>
      </c>
      <c r="U57" s="9">
        <v>2</v>
      </c>
      <c r="V57" s="9">
        <v>2</v>
      </c>
      <c r="W57" s="1"/>
      <c r="X57" s="1"/>
      <c r="Y57" s="1"/>
    </row>
    <row r="58" spans="1:25" ht="18.75" customHeight="1">
      <c r="A58" s="7">
        <v>54</v>
      </c>
      <c r="B58" s="8" t="s">
        <v>301</v>
      </c>
      <c r="C58" s="11" t="s">
        <v>302</v>
      </c>
      <c r="D58" s="10">
        <v>44428</v>
      </c>
      <c r="E58" s="12" t="s">
        <v>303</v>
      </c>
      <c r="F58" s="12" t="s">
        <v>304</v>
      </c>
      <c r="G58" s="12" t="s">
        <v>305</v>
      </c>
      <c r="H58" s="12" t="s">
        <v>93</v>
      </c>
      <c r="I58" s="9" t="s">
        <v>306</v>
      </c>
      <c r="J58" s="9">
        <v>12.711805</v>
      </c>
      <c r="K58" s="9">
        <v>101.98205400000001</v>
      </c>
      <c r="L58" s="9" t="s">
        <v>40</v>
      </c>
      <c r="M58" s="9">
        <v>0</v>
      </c>
      <c r="N58" s="9">
        <v>2</v>
      </c>
      <c r="O58" s="9">
        <v>0</v>
      </c>
      <c r="P58" s="9">
        <v>0</v>
      </c>
      <c r="Q58" s="9">
        <v>0</v>
      </c>
      <c r="R58" s="9" t="s">
        <v>31</v>
      </c>
      <c r="S58" s="9" t="s">
        <v>41</v>
      </c>
      <c r="T58" s="9">
        <v>1</v>
      </c>
      <c r="U58" s="9">
        <v>2</v>
      </c>
      <c r="V58" s="9">
        <v>2</v>
      </c>
      <c r="W58" s="1"/>
      <c r="X58" s="1"/>
      <c r="Y58" s="1"/>
    </row>
    <row r="59" spans="1:25" ht="18.75" customHeight="1">
      <c r="A59" s="7">
        <v>55</v>
      </c>
      <c r="B59" s="8" t="s">
        <v>307</v>
      </c>
      <c r="C59" s="8" t="s">
        <v>308</v>
      </c>
      <c r="D59" s="10">
        <v>44537</v>
      </c>
      <c r="E59" s="9" t="s">
        <v>309</v>
      </c>
      <c r="F59" s="9" t="s">
        <v>310</v>
      </c>
      <c r="G59" s="9" t="s">
        <v>311</v>
      </c>
      <c r="H59" s="9" t="s">
        <v>104</v>
      </c>
      <c r="I59" s="9" t="s">
        <v>312</v>
      </c>
      <c r="J59" s="9">
        <v>13.994434999999999</v>
      </c>
      <c r="K59" s="9">
        <v>99.560766000000001</v>
      </c>
      <c r="L59" s="9" t="s">
        <v>40</v>
      </c>
      <c r="M59" s="9">
        <v>0</v>
      </c>
      <c r="N59" s="9">
        <v>2</v>
      </c>
      <c r="O59" s="9">
        <v>0</v>
      </c>
      <c r="P59" s="9">
        <v>0</v>
      </c>
      <c r="Q59" s="9">
        <v>0</v>
      </c>
      <c r="R59" s="9" t="s">
        <v>31</v>
      </c>
      <c r="S59" s="9" t="s">
        <v>41</v>
      </c>
      <c r="T59" s="9">
        <v>1</v>
      </c>
      <c r="U59" s="9">
        <v>2</v>
      </c>
      <c r="V59" s="9">
        <v>2</v>
      </c>
      <c r="W59" s="1"/>
      <c r="X59" s="1"/>
      <c r="Y59" s="1"/>
    </row>
    <row r="60" spans="1:25" ht="18.75" customHeight="1">
      <c r="A60" s="7">
        <v>56</v>
      </c>
      <c r="B60" s="8" t="s">
        <v>313</v>
      </c>
      <c r="C60" s="8" t="s">
        <v>314</v>
      </c>
      <c r="D60" s="10">
        <v>44537</v>
      </c>
      <c r="E60" s="9" t="s">
        <v>315</v>
      </c>
      <c r="F60" s="9" t="s">
        <v>51</v>
      </c>
      <c r="G60" s="9" t="s">
        <v>103</v>
      </c>
      <c r="H60" s="9" t="s">
        <v>104</v>
      </c>
      <c r="I60" s="9" t="s">
        <v>316</v>
      </c>
      <c r="J60" s="9">
        <v>13.804487999999999</v>
      </c>
      <c r="K60" s="9">
        <v>100.023228</v>
      </c>
      <c r="L60" s="9" t="s">
        <v>40</v>
      </c>
      <c r="M60" s="9">
        <v>0</v>
      </c>
      <c r="N60" s="9">
        <v>2</v>
      </c>
      <c r="O60" s="9">
        <v>0</v>
      </c>
      <c r="P60" s="9">
        <v>0</v>
      </c>
      <c r="Q60" s="9">
        <v>0</v>
      </c>
      <c r="R60" s="9" t="s">
        <v>31</v>
      </c>
      <c r="S60" s="9" t="s">
        <v>41</v>
      </c>
      <c r="T60" s="9">
        <v>1</v>
      </c>
      <c r="U60" s="9">
        <v>2</v>
      </c>
      <c r="V60" s="9">
        <v>2</v>
      </c>
      <c r="W60" s="1"/>
      <c r="X60" s="1"/>
      <c r="Y60" s="1"/>
    </row>
    <row r="61" spans="1:25" ht="18.75" customHeight="1">
      <c r="A61" s="7">
        <v>57</v>
      </c>
      <c r="B61" s="8" t="s">
        <v>317</v>
      </c>
      <c r="C61" s="8" t="s">
        <v>318</v>
      </c>
      <c r="D61" s="10">
        <v>44537</v>
      </c>
      <c r="E61" s="9" t="s">
        <v>319</v>
      </c>
      <c r="F61" s="9" t="s">
        <v>51</v>
      </c>
      <c r="G61" s="9" t="s">
        <v>109</v>
      </c>
      <c r="H61" s="9" t="s">
        <v>104</v>
      </c>
      <c r="I61" s="9" t="s">
        <v>320</v>
      </c>
      <c r="J61" s="9">
        <v>13.452056000000001</v>
      </c>
      <c r="K61" s="9">
        <v>100.084284</v>
      </c>
      <c r="L61" s="9" t="s">
        <v>40</v>
      </c>
      <c r="M61" s="9">
        <v>0</v>
      </c>
      <c r="N61" s="9">
        <v>2</v>
      </c>
      <c r="O61" s="9">
        <v>0</v>
      </c>
      <c r="P61" s="9">
        <v>0</v>
      </c>
      <c r="Q61" s="9">
        <v>0</v>
      </c>
      <c r="R61" s="9" t="s">
        <v>31</v>
      </c>
      <c r="S61" s="9" t="s">
        <v>41</v>
      </c>
      <c r="T61" s="9">
        <v>1</v>
      </c>
      <c r="U61" s="9">
        <v>2</v>
      </c>
      <c r="V61" s="9">
        <v>2</v>
      </c>
      <c r="W61" s="1"/>
      <c r="X61" s="1"/>
      <c r="Y61" s="1"/>
    </row>
    <row r="62" spans="1:25" ht="18.75" customHeight="1">
      <c r="A62" s="7">
        <v>58</v>
      </c>
      <c r="B62" s="8" t="s">
        <v>321</v>
      </c>
      <c r="C62" s="8" t="s">
        <v>322</v>
      </c>
      <c r="D62" s="10">
        <v>44537</v>
      </c>
      <c r="E62" s="9" t="s">
        <v>323</v>
      </c>
      <c r="F62" s="9" t="s">
        <v>324</v>
      </c>
      <c r="G62" s="9" t="s">
        <v>103</v>
      </c>
      <c r="H62" s="9" t="s">
        <v>104</v>
      </c>
      <c r="I62" s="9" t="s">
        <v>325</v>
      </c>
      <c r="J62" s="9">
        <v>13.785147</v>
      </c>
      <c r="K62" s="9">
        <v>100.27255599999999</v>
      </c>
      <c r="L62" s="9" t="s">
        <v>40</v>
      </c>
      <c r="M62" s="9">
        <v>0</v>
      </c>
      <c r="N62" s="9">
        <v>2</v>
      </c>
      <c r="O62" s="9">
        <v>0</v>
      </c>
      <c r="P62" s="9">
        <v>0</v>
      </c>
      <c r="Q62" s="9">
        <v>0</v>
      </c>
      <c r="R62" s="9" t="s">
        <v>31</v>
      </c>
      <c r="S62" s="9" t="s">
        <v>41</v>
      </c>
      <c r="T62" s="9">
        <v>1</v>
      </c>
      <c r="U62" s="9">
        <v>2</v>
      </c>
      <c r="V62" s="9">
        <v>2</v>
      </c>
      <c r="W62" s="1"/>
      <c r="X62" s="1"/>
      <c r="Y62" s="1"/>
    </row>
    <row r="63" spans="1:25" ht="18.75" customHeight="1">
      <c r="A63" s="7">
        <v>59</v>
      </c>
      <c r="B63" s="8" t="s">
        <v>326</v>
      </c>
      <c r="C63" s="11" t="s">
        <v>327</v>
      </c>
      <c r="D63" s="10">
        <v>44428</v>
      </c>
      <c r="E63" s="12" t="s">
        <v>328</v>
      </c>
      <c r="F63" s="12" t="s">
        <v>329</v>
      </c>
      <c r="G63" s="12" t="s">
        <v>122</v>
      </c>
      <c r="H63" s="12" t="s">
        <v>116</v>
      </c>
      <c r="I63" s="9" t="s">
        <v>330</v>
      </c>
      <c r="J63" s="9">
        <v>11.54551</v>
      </c>
      <c r="K63" s="9">
        <v>99.630972999999997</v>
      </c>
      <c r="L63" s="9" t="s">
        <v>40</v>
      </c>
      <c r="M63" s="9">
        <v>0</v>
      </c>
      <c r="N63" s="9">
        <v>2</v>
      </c>
      <c r="O63" s="9">
        <v>0</v>
      </c>
      <c r="P63" s="9">
        <v>0</v>
      </c>
      <c r="Q63" s="9">
        <v>0</v>
      </c>
      <c r="R63" s="9" t="s">
        <v>31</v>
      </c>
      <c r="S63" s="9" t="s">
        <v>41</v>
      </c>
      <c r="T63" s="9">
        <v>1</v>
      </c>
      <c r="U63" s="9">
        <v>2</v>
      </c>
      <c r="V63" s="9">
        <v>2</v>
      </c>
      <c r="W63" s="1"/>
      <c r="X63" s="1"/>
      <c r="Y63" s="1"/>
    </row>
    <row r="64" spans="1:25" ht="18.75" customHeight="1">
      <c r="A64" s="7">
        <v>60</v>
      </c>
      <c r="B64" s="8" t="s">
        <v>331</v>
      </c>
      <c r="C64" s="11" t="s">
        <v>332</v>
      </c>
      <c r="D64" s="10">
        <v>44347</v>
      </c>
      <c r="E64" s="9" t="s">
        <v>333</v>
      </c>
      <c r="F64" s="9" t="s">
        <v>334</v>
      </c>
      <c r="G64" s="9" t="s">
        <v>335</v>
      </c>
      <c r="H64" s="9" t="s">
        <v>116</v>
      </c>
      <c r="I64" s="9" t="s">
        <v>336</v>
      </c>
      <c r="J64" s="9">
        <v>10.593375</v>
      </c>
      <c r="K64" s="9">
        <v>99.123182999999997</v>
      </c>
      <c r="L64" s="9" t="s">
        <v>40</v>
      </c>
      <c r="M64" s="9">
        <v>0</v>
      </c>
      <c r="N64" s="9">
        <v>2</v>
      </c>
      <c r="O64" s="9">
        <v>0</v>
      </c>
      <c r="P64" s="9">
        <v>0</v>
      </c>
      <c r="Q64" s="9">
        <v>0</v>
      </c>
      <c r="R64" s="9" t="s">
        <v>31</v>
      </c>
      <c r="S64" s="9" t="s">
        <v>41</v>
      </c>
      <c r="T64" s="9">
        <v>1</v>
      </c>
      <c r="U64" s="9">
        <v>2</v>
      </c>
      <c r="V64" s="9">
        <v>2</v>
      </c>
      <c r="W64" s="1"/>
      <c r="X64" s="1"/>
      <c r="Y64" s="1"/>
    </row>
    <row r="65" spans="1:25" ht="18.75" customHeight="1">
      <c r="A65" s="7">
        <v>61</v>
      </c>
      <c r="B65" s="8" t="s">
        <v>337</v>
      </c>
      <c r="C65" s="11" t="s">
        <v>338</v>
      </c>
      <c r="D65" s="10">
        <v>44267</v>
      </c>
      <c r="E65" s="9" t="s">
        <v>339</v>
      </c>
      <c r="F65" s="9" t="s">
        <v>340</v>
      </c>
      <c r="G65" s="9" t="s">
        <v>115</v>
      </c>
      <c r="H65" s="9" t="s">
        <v>116</v>
      </c>
      <c r="I65" s="9" t="s">
        <v>341</v>
      </c>
      <c r="J65" s="9">
        <v>12.817970000000001</v>
      </c>
      <c r="K65" s="9">
        <v>99.940629999999999</v>
      </c>
      <c r="L65" s="9" t="s">
        <v>40</v>
      </c>
      <c r="M65" s="9">
        <v>0</v>
      </c>
      <c r="N65" s="9">
        <v>2</v>
      </c>
      <c r="O65" s="9">
        <v>0</v>
      </c>
      <c r="P65" s="9">
        <v>0</v>
      </c>
      <c r="Q65" s="9">
        <v>0</v>
      </c>
      <c r="R65" s="9" t="s">
        <v>31</v>
      </c>
      <c r="S65" s="9" t="s">
        <v>41</v>
      </c>
      <c r="T65" s="9">
        <v>1</v>
      </c>
      <c r="U65" s="9">
        <v>2</v>
      </c>
      <c r="V65" s="9">
        <v>2</v>
      </c>
      <c r="W65" s="1"/>
      <c r="X65" s="1"/>
      <c r="Y65" s="1"/>
    </row>
    <row r="66" spans="1:25" ht="18.75" customHeight="1">
      <c r="A66" s="7">
        <v>62</v>
      </c>
      <c r="B66" s="8" t="s">
        <v>342</v>
      </c>
      <c r="C66" s="11" t="s">
        <v>343</v>
      </c>
      <c r="D66" s="10">
        <v>44267</v>
      </c>
      <c r="E66" s="9" t="s">
        <v>344</v>
      </c>
      <c r="F66" s="9" t="s">
        <v>114</v>
      </c>
      <c r="G66" s="9" t="s">
        <v>115</v>
      </c>
      <c r="H66" s="9" t="s">
        <v>116</v>
      </c>
      <c r="I66" s="9" t="s">
        <v>117</v>
      </c>
      <c r="J66" s="9">
        <v>13.318702999999999</v>
      </c>
      <c r="K66" s="9">
        <v>99.827723000000006</v>
      </c>
      <c r="L66" s="9" t="s">
        <v>40</v>
      </c>
      <c r="M66" s="9">
        <v>0</v>
      </c>
      <c r="N66" s="9">
        <v>2</v>
      </c>
      <c r="O66" s="9">
        <v>0</v>
      </c>
      <c r="P66" s="9">
        <v>0</v>
      </c>
      <c r="Q66" s="9">
        <v>0</v>
      </c>
      <c r="R66" s="9" t="s">
        <v>31</v>
      </c>
      <c r="S66" s="9" t="s">
        <v>41</v>
      </c>
      <c r="T66" s="9">
        <v>1</v>
      </c>
      <c r="U66" s="9">
        <v>2</v>
      </c>
      <c r="V66" s="9">
        <v>2</v>
      </c>
      <c r="W66" s="1"/>
      <c r="X66" s="1"/>
      <c r="Y66" s="1"/>
    </row>
    <row r="67" spans="1:25" ht="18.75" customHeight="1">
      <c r="A67" s="7">
        <v>63</v>
      </c>
      <c r="B67" s="8" t="s">
        <v>345</v>
      </c>
      <c r="C67" s="11" t="s">
        <v>346</v>
      </c>
      <c r="D67" s="10">
        <v>44267</v>
      </c>
      <c r="E67" s="9" t="s">
        <v>347</v>
      </c>
      <c r="F67" s="9" t="s">
        <v>348</v>
      </c>
      <c r="G67" s="9" t="s">
        <v>335</v>
      </c>
      <c r="H67" s="9" t="s">
        <v>116</v>
      </c>
      <c r="I67" s="9" t="s">
        <v>349</v>
      </c>
      <c r="J67" s="9">
        <v>9.7743210000000005</v>
      </c>
      <c r="K67" s="9">
        <v>99.078614999999999</v>
      </c>
      <c r="L67" s="9" t="s">
        <v>40</v>
      </c>
      <c r="M67" s="9">
        <v>0</v>
      </c>
      <c r="N67" s="9">
        <v>2</v>
      </c>
      <c r="O67" s="9">
        <v>0</v>
      </c>
      <c r="P67" s="9">
        <v>0</v>
      </c>
      <c r="Q67" s="9">
        <v>0</v>
      </c>
      <c r="R67" s="9" t="s">
        <v>31</v>
      </c>
      <c r="S67" s="9" t="s">
        <v>41</v>
      </c>
      <c r="T67" s="9">
        <v>1</v>
      </c>
      <c r="U67" s="9">
        <v>2</v>
      </c>
      <c r="V67" s="9">
        <v>2</v>
      </c>
      <c r="W67" s="1"/>
      <c r="X67" s="1"/>
      <c r="Y67" s="1"/>
    </row>
    <row r="68" spans="1:25" ht="18.75" customHeight="1">
      <c r="A68" s="7">
        <v>64</v>
      </c>
      <c r="B68" s="8" t="s">
        <v>350</v>
      </c>
      <c r="C68" s="11" t="s">
        <v>351</v>
      </c>
      <c r="D68" s="10">
        <v>44267</v>
      </c>
      <c r="E68" s="9" t="s">
        <v>352</v>
      </c>
      <c r="F68" s="9" t="s">
        <v>353</v>
      </c>
      <c r="G68" s="9" t="s">
        <v>354</v>
      </c>
      <c r="H68" s="9" t="s">
        <v>355</v>
      </c>
      <c r="I68" s="9" t="s">
        <v>356</v>
      </c>
      <c r="J68" s="9">
        <v>9.1265409999999996</v>
      </c>
      <c r="K68" s="9">
        <v>99.159487999999996</v>
      </c>
      <c r="L68" s="9" t="s">
        <v>40</v>
      </c>
      <c r="M68" s="9">
        <v>0</v>
      </c>
      <c r="N68" s="9">
        <v>2</v>
      </c>
      <c r="O68" s="9">
        <v>0</v>
      </c>
      <c r="P68" s="9">
        <v>0</v>
      </c>
      <c r="Q68" s="9">
        <v>0</v>
      </c>
      <c r="R68" s="9" t="s">
        <v>31</v>
      </c>
      <c r="S68" s="9" t="s">
        <v>41</v>
      </c>
      <c r="T68" s="9">
        <v>1</v>
      </c>
      <c r="U68" s="9">
        <v>2</v>
      </c>
      <c r="V68" s="9">
        <v>2</v>
      </c>
      <c r="W68" s="1"/>
      <c r="X68" s="1"/>
      <c r="Y68" s="1"/>
    </row>
    <row r="69" spans="1:25" ht="18.75" customHeight="1">
      <c r="A69" s="7">
        <v>65</v>
      </c>
      <c r="B69" s="8" t="s">
        <v>357</v>
      </c>
      <c r="C69" s="11" t="s">
        <v>358</v>
      </c>
      <c r="D69" s="10">
        <v>44267</v>
      </c>
      <c r="E69" s="9" t="s">
        <v>359</v>
      </c>
      <c r="F69" s="9" t="s">
        <v>51</v>
      </c>
      <c r="G69" s="9" t="s">
        <v>360</v>
      </c>
      <c r="H69" s="9" t="s">
        <v>355</v>
      </c>
      <c r="I69" s="9" t="s">
        <v>361</v>
      </c>
      <c r="J69" s="9">
        <v>8.1031809999999993</v>
      </c>
      <c r="K69" s="9">
        <v>98.902471000000006</v>
      </c>
      <c r="L69" s="9" t="s">
        <v>40</v>
      </c>
      <c r="M69" s="9">
        <v>0</v>
      </c>
      <c r="N69" s="9">
        <v>2</v>
      </c>
      <c r="O69" s="9">
        <v>0</v>
      </c>
      <c r="P69" s="9">
        <v>0</v>
      </c>
      <c r="Q69" s="9">
        <v>0</v>
      </c>
      <c r="R69" s="9" t="s">
        <v>31</v>
      </c>
      <c r="S69" s="9" t="s">
        <v>41</v>
      </c>
      <c r="T69" s="9">
        <v>1</v>
      </c>
      <c r="U69" s="9">
        <v>2</v>
      </c>
      <c r="V69" s="9">
        <v>2</v>
      </c>
      <c r="W69" s="1"/>
      <c r="X69" s="1"/>
      <c r="Y69" s="1"/>
    </row>
    <row r="70" spans="1:25" ht="18.75" customHeight="1">
      <c r="A70" s="7">
        <v>66</v>
      </c>
      <c r="B70" s="8" t="s">
        <v>362</v>
      </c>
      <c r="C70" s="11" t="s">
        <v>363</v>
      </c>
      <c r="D70" s="10">
        <v>44267</v>
      </c>
      <c r="E70" s="9" t="s">
        <v>364</v>
      </c>
      <c r="F70" s="9" t="s">
        <v>365</v>
      </c>
      <c r="G70" s="9" t="s">
        <v>360</v>
      </c>
      <c r="H70" s="9" t="s">
        <v>355</v>
      </c>
      <c r="I70" s="9" t="s">
        <v>366</v>
      </c>
      <c r="J70" s="9">
        <v>7.8702180000000004</v>
      </c>
      <c r="K70" s="9">
        <v>99.163300000000007</v>
      </c>
      <c r="L70" s="9" t="s">
        <v>40</v>
      </c>
      <c r="M70" s="9">
        <v>0</v>
      </c>
      <c r="N70" s="9">
        <v>2</v>
      </c>
      <c r="O70" s="9">
        <v>0</v>
      </c>
      <c r="P70" s="9">
        <v>0</v>
      </c>
      <c r="Q70" s="9">
        <v>0</v>
      </c>
      <c r="R70" s="9" t="s">
        <v>31</v>
      </c>
      <c r="S70" s="9" t="s">
        <v>41</v>
      </c>
      <c r="T70" s="9">
        <v>1</v>
      </c>
      <c r="U70" s="9">
        <v>2</v>
      </c>
      <c r="V70" s="9">
        <v>2</v>
      </c>
      <c r="W70" s="1"/>
      <c r="X70" s="1"/>
      <c r="Y70" s="1"/>
    </row>
    <row r="71" spans="1:25" ht="18.75" customHeight="1">
      <c r="A71" s="7">
        <v>67</v>
      </c>
      <c r="B71" s="8" t="s">
        <v>367</v>
      </c>
      <c r="C71" s="11" t="s">
        <v>368</v>
      </c>
      <c r="D71" s="10">
        <v>44347</v>
      </c>
      <c r="E71" s="12" t="s">
        <v>369</v>
      </c>
      <c r="F71" s="12" t="s">
        <v>51</v>
      </c>
      <c r="G71" s="12" t="s">
        <v>370</v>
      </c>
      <c r="H71" s="9" t="s">
        <v>355</v>
      </c>
      <c r="I71" s="9" t="s">
        <v>371</v>
      </c>
      <c r="J71" s="9">
        <v>8.4249200000000002</v>
      </c>
      <c r="K71" s="9">
        <v>98.479833999999997</v>
      </c>
      <c r="L71" s="9" t="s">
        <v>40</v>
      </c>
      <c r="M71" s="9">
        <v>0</v>
      </c>
      <c r="N71" s="9">
        <v>2</v>
      </c>
      <c r="O71" s="9">
        <v>0</v>
      </c>
      <c r="P71" s="9">
        <v>0</v>
      </c>
      <c r="Q71" s="9">
        <v>0</v>
      </c>
      <c r="R71" s="9" t="s">
        <v>31</v>
      </c>
      <c r="S71" s="9" t="s">
        <v>41</v>
      </c>
      <c r="T71" s="9">
        <v>1</v>
      </c>
      <c r="U71" s="9">
        <v>2</v>
      </c>
      <c r="V71" s="9">
        <v>2</v>
      </c>
      <c r="W71" s="1"/>
      <c r="X71" s="1"/>
      <c r="Y71" s="1"/>
    </row>
    <row r="72" spans="1:25" ht="18.75" customHeight="1">
      <c r="A72" s="7">
        <v>68</v>
      </c>
      <c r="B72" s="8" t="s">
        <v>372</v>
      </c>
      <c r="C72" s="11" t="s">
        <v>373</v>
      </c>
      <c r="D72" s="10">
        <v>44347</v>
      </c>
      <c r="E72" s="12" t="s">
        <v>374</v>
      </c>
      <c r="F72" s="12" t="s">
        <v>374</v>
      </c>
      <c r="G72" s="12" t="s">
        <v>375</v>
      </c>
      <c r="H72" s="9" t="s">
        <v>355</v>
      </c>
      <c r="I72" s="9" t="s">
        <v>376</v>
      </c>
      <c r="J72" s="9">
        <v>7.908677</v>
      </c>
      <c r="K72" s="9">
        <v>98.344770999999994</v>
      </c>
      <c r="L72" s="9" t="s">
        <v>40</v>
      </c>
      <c r="M72" s="9">
        <v>0</v>
      </c>
      <c r="N72" s="9">
        <v>2</v>
      </c>
      <c r="O72" s="9">
        <v>0</v>
      </c>
      <c r="P72" s="9">
        <v>0</v>
      </c>
      <c r="Q72" s="9">
        <v>0</v>
      </c>
      <c r="R72" s="9" t="s">
        <v>31</v>
      </c>
      <c r="S72" s="9" t="s">
        <v>41</v>
      </c>
      <c r="T72" s="9">
        <v>1</v>
      </c>
      <c r="U72" s="9">
        <v>2</v>
      </c>
      <c r="V72" s="9">
        <v>2</v>
      </c>
      <c r="W72" s="1"/>
      <c r="X72" s="1"/>
      <c r="Y72" s="1"/>
    </row>
    <row r="73" spans="1:25" ht="18.75" customHeight="1">
      <c r="A73" s="7">
        <v>69</v>
      </c>
      <c r="B73" s="8" t="s">
        <v>377</v>
      </c>
      <c r="C73" s="11" t="s">
        <v>378</v>
      </c>
      <c r="D73" s="10">
        <v>44347</v>
      </c>
      <c r="E73" s="12" t="s">
        <v>379</v>
      </c>
      <c r="F73" s="12" t="s">
        <v>51</v>
      </c>
      <c r="G73" s="12" t="s">
        <v>375</v>
      </c>
      <c r="H73" s="9" t="s">
        <v>355</v>
      </c>
      <c r="I73" s="9" t="s">
        <v>380</v>
      </c>
      <c r="J73" s="9">
        <v>7.8077019999999999</v>
      </c>
      <c r="K73" s="9">
        <v>98.336798000000002</v>
      </c>
      <c r="L73" s="9" t="s">
        <v>40</v>
      </c>
      <c r="M73" s="9">
        <v>0</v>
      </c>
      <c r="N73" s="9">
        <v>2</v>
      </c>
      <c r="O73" s="9">
        <v>0</v>
      </c>
      <c r="P73" s="9">
        <v>0</v>
      </c>
      <c r="Q73" s="9">
        <v>0</v>
      </c>
      <c r="R73" s="9" t="s">
        <v>31</v>
      </c>
      <c r="S73" s="9" t="s">
        <v>41</v>
      </c>
      <c r="T73" s="9">
        <v>1</v>
      </c>
      <c r="U73" s="9">
        <v>2</v>
      </c>
      <c r="V73" s="9">
        <v>2</v>
      </c>
      <c r="W73" s="1"/>
      <c r="X73" s="1"/>
      <c r="Y73" s="1"/>
    </row>
    <row r="74" spans="1:25" ht="18.75" customHeight="1">
      <c r="A74" s="7">
        <v>70</v>
      </c>
      <c r="B74" s="8" t="s">
        <v>381</v>
      </c>
      <c r="C74" s="8" t="s">
        <v>382</v>
      </c>
      <c r="D74" s="10">
        <v>44511</v>
      </c>
      <c r="E74" s="9" t="s">
        <v>383</v>
      </c>
      <c r="F74" s="9" t="s">
        <v>51</v>
      </c>
      <c r="G74" s="9" t="s">
        <v>384</v>
      </c>
      <c r="H74" s="9" t="s">
        <v>355</v>
      </c>
      <c r="I74" s="9" t="s">
        <v>385</v>
      </c>
      <c r="J74" s="9">
        <v>7.5610710000000001</v>
      </c>
      <c r="K74" s="9">
        <v>99.606094999999996</v>
      </c>
      <c r="L74" s="9" t="s">
        <v>40</v>
      </c>
      <c r="M74" s="9">
        <v>0</v>
      </c>
      <c r="N74" s="9">
        <v>2</v>
      </c>
      <c r="O74" s="9">
        <v>0</v>
      </c>
      <c r="P74" s="9">
        <v>0</v>
      </c>
      <c r="Q74" s="9">
        <v>0</v>
      </c>
      <c r="R74" s="9" t="s">
        <v>31</v>
      </c>
      <c r="S74" s="9" t="s">
        <v>41</v>
      </c>
      <c r="T74" s="9">
        <v>1</v>
      </c>
      <c r="U74" s="9">
        <v>2</v>
      </c>
      <c r="V74" s="9">
        <v>2</v>
      </c>
      <c r="W74" s="1"/>
      <c r="X74" s="1"/>
      <c r="Y74" s="1"/>
    </row>
    <row r="75" spans="1:25" ht="18.75" customHeight="1">
      <c r="A75" s="7">
        <v>71</v>
      </c>
      <c r="B75" s="8" t="s">
        <v>386</v>
      </c>
      <c r="C75" s="8" t="s">
        <v>387</v>
      </c>
      <c r="D75" s="10">
        <v>44511</v>
      </c>
      <c r="E75" s="9" t="s">
        <v>388</v>
      </c>
      <c r="F75" s="9" t="s">
        <v>389</v>
      </c>
      <c r="G75" s="9" t="s">
        <v>390</v>
      </c>
      <c r="H75" s="9" t="s">
        <v>355</v>
      </c>
      <c r="I75" s="9" t="s">
        <v>391</v>
      </c>
      <c r="J75" s="9">
        <v>7.8985079999999996</v>
      </c>
      <c r="K75" s="9">
        <v>99.928921000000003</v>
      </c>
      <c r="L75" s="9" t="s">
        <v>40</v>
      </c>
      <c r="M75" s="9">
        <v>0</v>
      </c>
      <c r="N75" s="9">
        <v>2</v>
      </c>
      <c r="O75" s="9">
        <v>0</v>
      </c>
      <c r="P75" s="9">
        <v>0</v>
      </c>
      <c r="Q75" s="9">
        <v>0</v>
      </c>
      <c r="R75" s="9" t="s">
        <v>31</v>
      </c>
      <c r="S75" s="9" t="s">
        <v>41</v>
      </c>
      <c r="T75" s="9">
        <v>1</v>
      </c>
      <c r="U75" s="9">
        <v>2</v>
      </c>
      <c r="V75" s="9">
        <v>2</v>
      </c>
      <c r="W75" s="1"/>
      <c r="X75" s="1"/>
      <c r="Y75" s="1"/>
    </row>
    <row r="76" spans="1:25" ht="18.75" customHeight="1">
      <c r="A76" s="7">
        <v>72</v>
      </c>
      <c r="B76" s="8" t="s">
        <v>392</v>
      </c>
      <c r="C76" s="11" t="s">
        <v>393</v>
      </c>
      <c r="D76" s="10">
        <v>44428</v>
      </c>
      <c r="E76" s="12" t="s">
        <v>394</v>
      </c>
      <c r="F76" s="12" t="s">
        <v>395</v>
      </c>
      <c r="G76" s="12" t="s">
        <v>390</v>
      </c>
      <c r="H76" s="12" t="s">
        <v>355</v>
      </c>
      <c r="I76" s="9" t="s">
        <v>396</v>
      </c>
      <c r="J76" s="9">
        <v>8.1750950000000007</v>
      </c>
      <c r="K76" s="9">
        <v>99.631127599999999</v>
      </c>
      <c r="L76" s="9" t="s">
        <v>40</v>
      </c>
      <c r="M76" s="9">
        <v>0</v>
      </c>
      <c r="N76" s="9">
        <v>2</v>
      </c>
      <c r="O76" s="9">
        <v>0</v>
      </c>
      <c r="P76" s="9">
        <v>0</v>
      </c>
      <c r="Q76" s="9">
        <v>0</v>
      </c>
      <c r="R76" s="9" t="s">
        <v>31</v>
      </c>
      <c r="S76" s="9" t="s">
        <v>41</v>
      </c>
      <c r="T76" s="9">
        <v>1</v>
      </c>
      <c r="U76" s="9">
        <v>2</v>
      </c>
      <c r="V76" s="9">
        <v>2</v>
      </c>
      <c r="W76" s="1"/>
      <c r="X76" s="1"/>
      <c r="Y76" s="1"/>
    </row>
    <row r="77" spans="1:25" ht="18.75" customHeight="1">
      <c r="A77" s="7">
        <v>73</v>
      </c>
      <c r="B77" s="8" t="s">
        <v>397</v>
      </c>
      <c r="C77" s="11" t="s">
        <v>398</v>
      </c>
      <c r="D77" s="10">
        <v>44428</v>
      </c>
      <c r="E77" s="12" t="s">
        <v>399</v>
      </c>
      <c r="F77" s="12" t="s">
        <v>399</v>
      </c>
      <c r="G77" s="12" t="s">
        <v>400</v>
      </c>
      <c r="H77" s="12" t="s">
        <v>401</v>
      </c>
      <c r="I77" s="9" t="s">
        <v>402</v>
      </c>
      <c r="J77" s="9">
        <v>7.0041330000000004</v>
      </c>
      <c r="K77" s="9">
        <v>100.460182</v>
      </c>
      <c r="L77" s="9" t="s">
        <v>40</v>
      </c>
      <c r="M77" s="9">
        <v>0</v>
      </c>
      <c r="N77" s="9">
        <v>2</v>
      </c>
      <c r="O77" s="9">
        <v>0</v>
      </c>
      <c r="P77" s="9">
        <v>0</v>
      </c>
      <c r="Q77" s="9">
        <v>0</v>
      </c>
      <c r="R77" s="9" t="s">
        <v>31</v>
      </c>
      <c r="S77" s="9" t="s">
        <v>41</v>
      </c>
      <c r="T77" s="9">
        <v>1</v>
      </c>
      <c r="U77" s="9">
        <v>2</v>
      </c>
      <c r="V77" s="9">
        <v>2</v>
      </c>
      <c r="W77" s="1"/>
      <c r="X77" s="1"/>
      <c r="Y77" s="1"/>
    </row>
    <row r="78" spans="1:25" ht="18.75" customHeight="1">
      <c r="A78" s="7">
        <v>74</v>
      </c>
      <c r="B78" s="8" t="s">
        <v>403</v>
      </c>
      <c r="C78" s="8" t="s">
        <v>404</v>
      </c>
      <c r="D78" s="10">
        <v>44960</v>
      </c>
      <c r="E78" s="15" t="s">
        <v>405</v>
      </c>
      <c r="F78" s="12" t="s">
        <v>405</v>
      </c>
      <c r="G78" s="12" t="s">
        <v>128</v>
      </c>
      <c r="H78" s="12" t="s">
        <v>38</v>
      </c>
      <c r="I78" s="9" t="s">
        <v>406</v>
      </c>
      <c r="J78" s="9">
        <v>18.752846000000002</v>
      </c>
      <c r="K78" s="9">
        <v>99.104686999999998</v>
      </c>
      <c r="L78" s="9" t="s">
        <v>407</v>
      </c>
      <c r="M78" s="9">
        <v>1</v>
      </c>
      <c r="N78" s="9">
        <v>0</v>
      </c>
      <c r="O78" s="9">
        <v>0</v>
      </c>
      <c r="P78" s="9">
        <v>0</v>
      </c>
      <c r="Q78" s="9">
        <v>0</v>
      </c>
      <c r="R78" s="9" t="s">
        <v>21</v>
      </c>
      <c r="S78" s="9" t="s">
        <v>66</v>
      </c>
      <c r="T78" s="9">
        <v>0</v>
      </c>
      <c r="U78" s="9">
        <v>1</v>
      </c>
      <c r="V78" s="9">
        <v>0</v>
      </c>
      <c r="W78" s="1"/>
      <c r="X78" s="1"/>
      <c r="Y78" s="1"/>
    </row>
    <row r="79" spans="1:25" ht="18.75" customHeight="1">
      <c r="A79" s="7">
        <v>75</v>
      </c>
      <c r="B79" s="8" t="s">
        <v>408</v>
      </c>
      <c r="C79" s="8" t="s">
        <v>409</v>
      </c>
      <c r="D79" s="10">
        <v>44960</v>
      </c>
      <c r="E79" s="15" t="s">
        <v>410</v>
      </c>
      <c r="F79" s="12" t="s">
        <v>138</v>
      </c>
      <c r="G79" s="12" t="s">
        <v>128</v>
      </c>
      <c r="H79" s="12" t="s">
        <v>38</v>
      </c>
      <c r="I79" s="9" t="s">
        <v>139</v>
      </c>
      <c r="J79" s="9">
        <v>18.926099000000001</v>
      </c>
      <c r="K79" s="9">
        <v>98.939279999999997</v>
      </c>
      <c r="L79" s="9" t="s">
        <v>407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 t="s">
        <v>21</v>
      </c>
      <c r="S79" s="9" t="s">
        <v>66</v>
      </c>
      <c r="T79" s="9">
        <v>0</v>
      </c>
      <c r="U79" s="9">
        <v>1</v>
      </c>
      <c r="V79" s="9">
        <v>0</v>
      </c>
      <c r="W79" s="1"/>
      <c r="X79" s="1"/>
      <c r="Y79" s="1"/>
    </row>
    <row r="80" spans="1:25" ht="18.75" customHeight="1">
      <c r="A80" s="7">
        <v>76</v>
      </c>
      <c r="B80" s="8" t="s">
        <v>411</v>
      </c>
      <c r="C80" s="8" t="s">
        <v>412</v>
      </c>
      <c r="D80" s="10">
        <v>44960</v>
      </c>
      <c r="E80" s="15" t="s">
        <v>413</v>
      </c>
      <c r="F80" s="12" t="s">
        <v>414</v>
      </c>
      <c r="G80" s="12" t="s">
        <v>128</v>
      </c>
      <c r="H80" s="12" t="s">
        <v>38</v>
      </c>
      <c r="I80" s="9" t="s">
        <v>415</v>
      </c>
      <c r="J80" s="9">
        <v>18.688054000000001</v>
      </c>
      <c r="K80" s="9">
        <v>98.928179</v>
      </c>
      <c r="L80" s="9" t="s">
        <v>407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 t="s">
        <v>21</v>
      </c>
      <c r="S80" s="9" t="s">
        <v>66</v>
      </c>
      <c r="T80" s="9">
        <v>0</v>
      </c>
      <c r="U80" s="9">
        <v>1</v>
      </c>
      <c r="V80" s="9">
        <v>0</v>
      </c>
      <c r="W80" s="1"/>
      <c r="X80" s="1"/>
      <c r="Y80" s="1"/>
    </row>
    <row r="81" spans="1:25" ht="18.75" customHeight="1">
      <c r="A81" s="7">
        <v>77</v>
      </c>
      <c r="B81" s="8" t="s">
        <v>416</v>
      </c>
      <c r="C81" s="8" t="s">
        <v>417</v>
      </c>
      <c r="D81" s="10">
        <v>44960</v>
      </c>
      <c r="E81" s="15" t="s">
        <v>418</v>
      </c>
      <c r="F81" s="12" t="s">
        <v>419</v>
      </c>
      <c r="G81" s="12" t="s">
        <v>128</v>
      </c>
      <c r="H81" s="12" t="s">
        <v>38</v>
      </c>
      <c r="I81" s="9" t="s">
        <v>420</v>
      </c>
      <c r="J81" s="9">
        <v>18.875833</v>
      </c>
      <c r="K81" s="9">
        <v>99.04486</v>
      </c>
      <c r="L81" s="9" t="s">
        <v>407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 t="s">
        <v>21</v>
      </c>
      <c r="S81" s="9" t="s">
        <v>66</v>
      </c>
      <c r="T81" s="9">
        <v>0</v>
      </c>
      <c r="U81" s="9">
        <v>1</v>
      </c>
      <c r="V81" s="9">
        <v>0</v>
      </c>
      <c r="W81" s="1"/>
      <c r="X81" s="1"/>
      <c r="Y81" s="1"/>
    </row>
    <row r="82" spans="1:25" ht="18.75" customHeight="1">
      <c r="A82" s="7">
        <v>78</v>
      </c>
      <c r="B82" s="8" t="s">
        <v>421</v>
      </c>
      <c r="C82" s="8" t="s">
        <v>422</v>
      </c>
      <c r="D82" s="10">
        <v>44924</v>
      </c>
      <c r="E82" s="15" t="s">
        <v>70</v>
      </c>
      <c r="F82" s="12" t="s">
        <v>51</v>
      </c>
      <c r="G82" s="12" t="s">
        <v>176</v>
      </c>
      <c r="H82" s="12" t="s">
        <v>46</v>
      </c>
      <c r="I82" s="9" t="s">
        <v>423</v>
      </c>
      <c r="J82" s="9">
        <v>16.438272000000001</v>
      </c>
      <c r="K82" s="9">
        <v>100.345983</v>
      </c>
      <c r="L82" s="9" t="s">
        <v>407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 t="s">
        <v>21</v>
      </c>
      <c r="S82" s="9" t="s">
        <v>66</v>
      </c>
      <c r="T82" s="9">
        <v>0</v>
      </c>
      <c r="U82" s="9">
        <v>1</v>
      </c>
      <c r="V82" s="9">
        <v>0</v>
      </c>
      <c r="W82" s="1"/>
      <c r="X82" s="1"/>
      <c r="Y82" s="1"/>
    </row>
    <row r="83" spans="1:25" ht="18.75" customHeight="1">
      <c r="A83" s="7">
        <v>79</v>
      </c>
      <c r="B83" s="8" t="s">
        <v>424</v>
      </c>
      <c r="C83" s="8" t="s">
        <v>425</v>
      </c>
      <c r="D83" s="10">
        <v>44924</v>
      </c>
      <c r="E83" s="15" t="s">
        <v>426</v>
      </c>
      <c r="F83" s="12" t="s">
        <v>51</v>
      </c>
      <c r="G83" s="12" t="s">
        <v>171</v>
      </c>
      <c r="H83" s="12" t="s">
        <v>46</v>
      </c>
      <c r="I83" s="9" t="s">
        <v>172</v>
      </c>
      <c r="J83" s="9">
        <v>16.868686</v>
      </c>
      <c r="K83" s="9">
        <v>99.124322000000006</v>
      </c>
      <c r="L83" s="9" t="s">
        <v>407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 t="s">
        <v>21</v>
      </c>
      <c r="S83" s="9" t="s">
        <v>66</v>
      </c>
      <c r="T83" s="9">
        <v>0</v>
      </c>
      <c r="U83" s="9">
        <v>1</v>
      </c>
      <c r="V83" s="9">
        <v>0</v>
      </c>
      <c r="W83" s="1"/>
      <c r="X83" s="1"/>
      <c r="Y83" s="1"/>
    </row>
    <row r="84" spans="1:25" ht="18.75" customHeight="1">
      <c r="A84" s="7">
        <v>80</v>
      </c>
      <c r="B84" s="8" t="s">
        <v>427</v>
      </c>
      <c r="C84" s="8" t="s">
        <v>428</v>
      </c>
      <c r="D84" s="10">
        <v>44924</v>
      </c>
      <c r="E84" s="15" t="s">
        <v>429</v>
      </c>
      <c r="F84" s="12" t="s">
        <v>429</v>
      </c>
      <c r="G84" s="12" t="s">
        <v>176</v>
      </c>
      <c r="H84" s="12" t="s">
        <v>46</v>
      </c>
      <c r="I84" s="9" t="s">
        <v>430</v>
      </c>
      <c r="J84" s="9">
        <v>16.20485</v>
      </c>
      <c r="K84" s="9">
        <v>100.470242</v>
      </c>
      <c r="L84" s="9" t="s">
        <v>407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 t="s">
        <v>21</v>
      </c>
      <c r="S84" s="9" t="s">
        <v>66</v>
      </c>
      <c r="T84" s="9">
        <v>0</v>
      </c>
      <c r="U84" s="9">
        <v>1</v>
      </c>
      <c r="V84" s="9">
        <v>0</v>
      </c>
      <c r="W84" s="1"/>
      <c r="X84" s="1"/>
      <c r="Y84" s="1"/>
    </row>
    <row r="85" spans="1:25" ht="18.75" customHeight="1">
      <c r="A85" s="7">
        <v>81</v>
      </c>
      <c r="B85" s="8" t="s">
        <v>431</v>
      </c>
      <c r="C85" s="8" t="s">
        <v>432</v>
      </c>
      <c r="D85" s="10">
        <v>44924</v>
      </c>
      <c r="E85" s="15" t="s">
        <v>433</v>
      </c>
      <c r="F85" s="12" t="s">
        <v>434</v>
      </c>
      <c r="G85" s="12" t="s">
        <v>45</v>
      </c>
      <c r="H85" s="12" t="s">
        <v>46</v>
      </c>
      <c r="I85" s="9" t="s">
        <v>435</v>
      </c>
      <c r="J85" s="9">
        <v>16.023589999999999</v>
      </c>
      <c r="K85" s="9">
        <v>99.780533000000005</v>
      </c>
      <c r="L85" s="9" t="s">
        <v>407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 t="s">
        <v>21</v>
      </c>
      <c r="S85" s="9" t="s">
        <v>66</v>
      </c>
      <c r="T85" s="9">
        <v>0</v>
      </c>
      <c r="U85" s="9">
        <v>1</v>
      </c>
      <c r="V85" s="9">
        <v>0</v>
      </c>
      <c r="W85" s="1"/>
      <c r="X85" s="1"/>
      <c r="Y85" s="1"/>
    </row>
    <row r="86" spans="1:25" ht="18.75" customHeight="1">
      <c r="A86" s="7">
        <v>82</v>
      </c>
      <c r="B86" s="8" t="s">
        <v>436</v>
      </c>
      <c r="C86" s="8" t="s">
        <v>437</v>
      </c>
      <c r="D86" s="10">
        <v>44960</v>
      </c>
      <c r="E86" s="15" t="s">
        <v>438</v>
      </c>
      <c r="F86" s="12" t="s">
        <v>438</v>
      </c>
      <c r="G86" s="12" t="s">
        <v>182</v>
      </c>
      <c r="H86" s="12" t="s">
        <v>183</v>
      </c>
      <c r="I86" s="9" t="s">
        <v>439</v>
      </c>
      <c r="J86" s="9">
        <v>15.345535</v>
      </c>
      <c r="K86" s="9">
        <v>100.493565</v>
      </c>
      <c r="L86" s="9" t="s">
        <v>407</v>
      </c>
      <c r="M86" s="9">
        <v>1</v>
      </c>
      <c r="N86" s="9">
        <v>0</v>
      </c>
      <c r="O86" s="9">
        <v>0</v>
      </c>
      <c r="P86" s="9">
        <v>0</v>
      </c>
      <c r="Q86" s="9">
        <v>0</v>
      </c>
      <c r="R86" s="9" t="s">
        <v>21</v>
      </c>
      <c r="S86" s="9" t="s">
        <v>66</v>
      </c>
      <c r="T86" s="9">
        <v>0</v>
      </c>
      <c r="U86" s="9">
        <v>1</v>
      </c>
      <c r="V86" s="9">
        <v>0</v>
      </c>
      <c r="W86" s="1"/>
      <c r="X86" s="1"/>
      <c r="Y86" s="1"/>
    </row>
    <row r="87" spans="1:25" ht="18.75" customHeight="1">
      <c r="A87" s="7">
        <v>83</v>
      </c>
      <c r="B87" s="8" t="s">
        <v>440</v>
      </c>
      <c r="C87" s="8" t="s">
        <v>441</v>
      </c>
      <c r="D87" s="10">
        <v>44924</v>
      </c>
      <c r="E87" s="15" t="s">
        <v>193</v>
      </c>
      <c r="F87" s="12" t="s">
        <v>194</v>
      </c>
      <c r="G87" s="12" t="s">
        <v>195</v>
      </c>
      <c r="H87" s="12" t="s">
        <v>183</v>
      </c>
      <c r="I87" s="9" t="s">
        <v>442</v>
      </c>
      <c r="J87" s="9">
        <v>15.006693</v>
      </c>
      <c r="K87" s="9">
        <v>100.34502000000001</v>
      </c>
      <c r="L87" s="9" t="s">
        <v>407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 t="s">
        <v>21</v>
      </c>
      <c r="S87" s="9" t="s">
        <v>66</v>
      </c>
      <c r="T87" s="9">
        <v>0</v>
      </c>
      <c r="U87" s="9">
        <v>1</v>
      </c>
      <c r="V87" s="9">
        <v>0</v>
      </c>
      <c r="W87" s="1"/>
      <c r="X87" s="1"/>
      <c r="Y87" s="1"/>
    </row>
    <row r="88" spans="1:25" ht="18.75" customHeight="1">
      <c r="A88" s="7">
        <v>84</v>
      </c>
      <c r="B88" s="8" t="s">
        <v>443</v>
      </c>
      <c r="C88" s="8" t="s">
        <v>444</v>
      </c>
      <c r="D88" s="10">
        <v>44924</v>
      </c>
      <c r="E88" s="15" t="s">
        <v>445</v>
      </c>
      <c r="F88" s="12" t="s">
        <v>446</v>
      </c>
      <c r="G88" s="12" t="s">
        <v>195</v>
      </c>
      <c r="H88" s="12" t="s">
        <v>183</v>
      </c>
      <c r="I88" s="9" t="s">
        <v>447</v>
      </c>
      <c r="J88" s="9">
        <v>14.768827</v>
      </c>
      <c r="K88" s="9">
        <v>100.44991</v>
      </c>
      <c r="L88" s="9" t="s">
        <v>407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 t="s">
        <v>21</v>
      </c>
      <c r="S88" s="9" t="s">
        <v>66</v>
      </c>
      <c r="T88" s="9">
        <v>0</v>
      </c>
      <c r="U88" s="9">
        <v>1</v>
      </c>
      <c r="V88" s="9">
        <v>0</v>
      </c>
      <c r="W88" s="1"/>
      <c r="X88" s="1"/>
      <c r="Y88" s="1"/>
    </row>
    <row r="89" spans="1:25" ht="18.75" customHeight="1">
      <c r="A89" s="7">
        <v>85</v>
      </c>
      <c r="B89" s="8" t="s">
        <v>448</v>
      </c>
      <c r="C89" s="8" t="s">
        <v>449</v>
      </c>
      <c r="D89" s="10">
        <v>44960</v>
      </c>
      <c r="E89" s="15" t="s">
        <v>450</v>
      </c>
      <c r="F89" s="12" t="s">
        <v>451</v>
      </c>
      <c r="G89" s="12" t="s">
        <v>189</v>
      </c>
      <c r="H89" s="12" t="s">
        <v>183</v>
      </c>
      <c r="I89" s="9" t="s">
        <v>452</v>
      </c>
      <c r="J89" s="9">
        <v>15.811415999999999</v>
      </c>
      <c r="K89" s="9">
        <v>101.007476</v>
      </c>
      <c r="L89" s="9" t="s">
        <v>407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 t="s">
        <v>21</v>
      </c>
      <c r="S89" s="9" t="s">
        <v>66</v>
      </c>
      <c r="T89" s="9">
        <v>0</v>
      </c>
      <c r="U89" s="9">
        <v>1</v>
      </c>
      <c r="V89" s="9">
        <v>0</v>
      </c>
      <c r="W89" s="1"/>
      <c r="X89" s="1"/>
      <c r="Y89" s="1"/>
    </row>
    <row r="90" spans="1:25" ht="18.75" customHeight="1">
      <c r="A90" s="7">
        <v>86</v>
      </c>
      <c r="B90" s="8" t="s">
        <v>453</v>
      </c>
      <c r="C90" s="8" t="s">
        <v>454</v>
      </c>
      <c r="D90" s="10">
        <v>44967</v>
      </c>
      <c r="E90" s="15" t="s">
        <v>215</v>
      </c>
      <c r="F90" s="12" t="s">
        <v>51</v>
      </c>
      <c r="G90" s="12" t="s">
        <v>216</v>
      </c>
      <c r="H90" s="12" t="s">
        <v>201</v>
      </c>
      <c r="I90" s="9" t="s">
        <v>455</v>
      </c>
      <c r="J90" s="9">
        <v>17.405851999999999</v>
      </c>
      <c r="K90" s="9">
        <v>102.78028399999999</v>
      </c>
      <c r="L90" s="9" t="s">
        <v>407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 t="s">
        <v>21</v>
      </c>
      <c r="S90" s="9" t="s">
        <v>66</v>
      </c>
      <c r="T90" s="9">
        <v>0</v>
      </c>
      <c r="U90" s="9">
        <v>1</v>
      </c>
      <c r="V90" s="9">
        <v>0</v>
      </c>
      <c r="W90" s="1"/>
      <c r="X90" s="1"/>
      <c r="Y90" s="1"/>
    </row>
    <row r="91" spans="1:25" ht="18.75" customHeight="1">
      <c r="A91" s="7">
        <v>87</v>
      </c>
      <c r="B91" s="8" t="s">
        <v>456</v>
      </c>
      <c r="C91" s="8" t="s">
        <v>457</v>
      </c>
      <c r="D91" s="10">
        <v>44967</v>
      </c>
      <c r="E91" s="15" t="s">
        <v>70</v>
      </c>
      <c r="F91" s="12" t="s">
        <v>51</v>
      </c>
      <c r="G91" s="12" t="s">
        <v>207</v>
      </c>
      <c r="H91" s="12" t="s">
        <v>201</v>
      </c>
      <c r="I91" s="9" t="s">
        <v>212</v>
      </c>
      <c r="J91" s="9">
        <v>16.441158999999999</v>
      </c>
      <c r="K91" s="9">
        <v>102.840389</v>
      </c>
      <c r="L91" s="9" t="s">
        <v>407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 t="s">
        <v>21</v>
      </c>
      <c r="S91" s="9" t="s">
        <v>66</v>
      </c>
      <c r="T91" s="9">
        <v>0</v>
      </c>
      <c r="U91" s="9">
        <v>1</v>
      </c>
      <c r="V91" s="9">
        <v>0</v>
      </c>
      <c r="W91" s="1"/>
      <c r="X91" s="1"/>
      <c r="Y91" s="1"/>
    </row>
    <row r="92" spans="1:25" ht="18.75" customHeight="1">
      <c r="A92" s="7">
        <v>88</v>
      </c>
      <c r="B92" s="8" t="s">
        <v>458</v>
      </c>
      <c r="C92" s="8" t="s">
        <v>459</v>
      </c>
      <c r="D92" s="10">
        <v>44967</v>
      </c>
      <c r="E92" s="15" t="s">
        <v>460</v>
      </c>
      <c r="F92" s="12" t="s">
        <v>460</v>
      </c>
      <c r="G92" s="12" t="s">
        <v>207</v>
      </c>
      <c r="H92" s="12" t="s">
        <v>201</v>
      </c>
      <c r="I92" s="9" t="s">
        <v>461</v>
      </c>
      <c r="J92" s="9">
        <v>16.053424</v>
      </c>
      <c r="K92" s="9">
        <v>102.71610200000001</v>
      </c>
      <c r="L92" s="9" t="s">
        <v>407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 t="s">
        <v>21</v>
      </c>
      <c r="S92" s="9" t="s">
        <v>66</v>
      </c>
      <c r="T92" s="9">
        <v>0</v>
      </c>
      <c r="U92" s="9">
        <v>1</v>
      </c>
      <c r="V92" s="9">
        <v>0</v>
      </c>
      <c r="W92" s="1"/>
      <c r="X92" s="1"/>
      <c r="Y92" s="1"/>
    </row>
    <row r="93" spans="1:25" ht="18.75" customHeight="1">
      <c r="A93" s="7">
        <v>89</v>
      </c>
      <c r="B93" s="8" t="s">
        <v>462</v>
      </c>
      <c r="C93" s="8" t="s">
        <v>463</v>
      </c>
      <c r="D93" s="10">
        <v>44967</v>
      </c>
      <c r="E93" s="15" t="s">
        <v>464</v>
      </c>
      <c r="F93" s="12" t="s">
        <v>465</v>
      </c>
      <c r="G93" s="12" t="s">
        <v>207</v>
      </c>
      <c r="H93" s="12" t="s">
        <v>201</v>
      </c>
      <c r="I93" s="9" t="s">
        <v>466</v>
      </c>
      <c r="J93" s="9">
        <v>16.717227999999999</v>
      </c>
      <c r="K93" s="9">
        <v>102.869393</v>
      </c>
      <c r="L93" s="9" t="s">
        <v>407</v>
      </c>
      <c r="M93" s="9">
        <v>1</v>
      </c>
      <c r="N93" s="9">
        <v>0</v>
      </c>
      <c r="O93" s="9">
        <v>0</v>
      </c>
      <c r="P93" s="9">
        <v>0</v>
      </c>
      <c r="Q93" s="9">
        <v>0</v>
      </c>
      <c r="R93" s="9" t="s">
        <v>21</v>
      </c>
      <c r="S93" s="9" t="s">
        <v>66</v>
      </c>
      <c r="T93" s="9">
        <v>0</v>
      </c>
      <c r="U93" s="9">
        <v>1</v>
      </c>
      <c r="V93" s="9">
        <v>0</v>
      </c>
      <c r="W93" s="1"/>
      <c r="X93" s="1"/>
      <c r="Y93" s="1"/>
    </row>
    <row r="94" spans="1:25" ht="18.75" customHeight="1">
      <c r="A94" s="7">
        <v>90</v>
      </c>
      <c r="B94" s="8" t="s">
        <v>467</v>
      </c>
      <c r="C94" s="8" t="s">
        <v>468</v>
      </c>
      <c r="D94" s="10">
        <v>44924</v>
      </c>
      <c r="E94" s="15" t="s">
        <v>469</v>
      </c>
      <c r="F94" s="12" t="s">
        <v>469</v>
      </c>
      <c r="G94" s="12" t="s">
        <v>52</v>
      </c>
      <c r="H94" s="12" t="s">
        <v>53</v>
      </c>
      <c r="I94" s="9" t="s">
        <v>470</v>
      </c>
      <c r="J94" s="9">
        <v>15.526292</v>
      </c>
      <c r="K94" s="9">
        <v>104.714172</v>
      </c>
      <c r="L94" s="9" t="s">
        <v>407</v>
      </c>
      <c r="M94" s="9">
        <v>1</v>
      </c>
      <c r="N94" s="9">
        <v>0</v>
      </c>
      <c r="O94" s="9">
        <v>0</v>
      </c>
      <c r="P94" s="9">
        <v>0</v>
      </c>
      <c r="Q94" s="9">
        <v>0</v>
      </c>
      <c r="R94" s="9" t="s">
        <v>21</v>
      </c>
      <c r="S94" s="9" t="s">
        <v>66</v>
      </c>
      <c r="T94" s="9">
        <v>0</v>
      </c>
      <c r="U94" s="9">
        <v>1</v>
      </c>
      <c r="V94" s="9">
        <v>0</v>
      </c>
      <c r="W94" s="1"/>
      <c r="X94" s="1"/>
      <c r="Y94" s="1"/>
    </row>
    <row r="95" spans="1:25" ht="18.75" customHeight="1">
      <c r="A95" s="7">
        <v>91</v>
      </c>
      <c r="B95" s="8" t="s">
        <v>471</v>
      </c>
      <c r="C95" s="8" t="s">
        <v>472</v>
      </c>
      <c r="D95" s="10">
        <v>44960</v>
      </c>
      <c r="E95" s="15" t="s">
        <v>473</v>
      </c>
      <c r="F95" s="12" t="s">
        <v>474</v>
      </c>
      <c r="G95" s="12" t="s">
        <v>52</v>
      </c>
      <c r="H95" s="12" t="s">
        <v>53</v>
      </c>
      <c r="I95" s="9" t="s">
        <v>475</v>
      </c>
      <c r="J95" s="9">
        <v>15.421673</v>
      </c>
      <c r="K95" s="9">
        <v>104.540307</v>
      </c>
      <c r="L95" s="9" t="s">
        <v>407</v>
      </c>
      <c r="M95" s="9">
        <v>1</v>
      </c>
      <c r="N95" s="9">
        <v>0</v>
      </c>
      <c r="O95" s="9">
        <v>0</v>
      </c>
      <c r="P95" s="9">
        <v>0</v>
      </c>
      <c r="Q95" s="9">
        <v>0</v>
      </c>
      <c r="R95" s="9" t="s">
        <v>21</v>
      </c>
      <c r="S95" s="9" t="s">
        <v>66</v>
      </c>
      <c r="T95" s="9">
        <v>0</v>
      </c>
      <c r="U95" s="9">
        <v>1</v>
      </c>
      <c r="V95" s="9">
        <v>0</v>
      </c>
      <c r="W95" s="1"/>
      <c r="X95" s="1"/>
      <c r="Y95" s="1"/>
    </row>
    <row r="96" spans="1:25" ht="18.75" customHeight="1">
      <c r="A96" s="7">
        <v>92</v>
      </c>
      <c r="B96" s="8" t="s">
        <v>476</v>
      </c>
      <c r="C96" s="8" t="s">
        <v>477</v>
      </c>
      <c r="D96" s="10">
        <v>44960</v>
      </c>
      <c r="E96" s="15" t="s">
        <v>478</v>
      </c>
      <c r="F96" s="12" t="s">
        <v>479</v>
      </c>
      <c r="G96" s="12" t="s">
        <v>52</v>
      </c>
      <c r="H96" s="12" t="s">
        <v>53</v>
      </c>
      <c r="I96" s="9" t="s">
        <v>480</v>
      </c>
      <c r="J96" s="9">
        <v>15.231249</v>
      </c>
      <c r="K96" s="9">
        <v>105.23967500000001</v>
      </c>
      <c r="L96" s="9" t="s">
        <v>407</v>
      </c>
      <c r="M96" s="9">
        <v>1</v>
      </c>
      <c r="N96" s="9">
        <v>0</v>
      </c>
      <c r="O96" s="9">
        <v>0</v>
      </c>
      <c r="P96" s="9">
        <v>0</v>
      </c>
      <c r="Q96" s="9">
        <v>0</v>
      </c>
      <c r="R96" s="9" t="s">
        <v>21</v>
      </c>
      <c r="S96" s="9" t="s">
        <v>66</v>
      </c>
      <c r="T96" s="9">
        <v>0</v>
      </c>
      <c r="U96" s="9">
        <v>1</v>
      </c>
      <c r="V96" s="9">
        <v>0</v>
      </c>
      <c r="W96" s="1"/>
      <c r="X96" s="1"/>
      <c r="Y96" s="1"/>
    </row>
    <row r="97" spans="1:25" ht="18.75" customHeight="1">
      <c r="A97" s="7">
        <v>93</v>
      </c>
      <c r="B97" s="8" t="s">
        <v>481</v>
      </c>
      <c r="C97" s="8" t="s">
        <v>482</v>
      </c>
      <c r="D97" s="10">
        <v>44960</v>
      </c>
      <c r="E97" s="15" t="s">
        <v>483</v>
      </c>
      <c r="F97" s="12" t="s">
        <v>484</v>
      </c>
      <c r="G97" s="12" t="s">
        <v>485</v>
      </c>
      <c r="H97" s="12" t="s">
        <v>53</v>
      </c>
      <c r="I97" s="9" t="s">
        <v>486</v>
      </c>
      <c r="J97" s="9">
        <v>15.499936999999999</v>
      </c>
      <c r="K97" s="9">
        <v>104.217609</v>
      </c>
      <c r="L97" s="9" t="s">
        <v>407</v>
      </c>
      <c r="M97" s="9">
        <v>1</v>
      </c>
      <c r="N97" s="9">
        <v>0</v>
      </c>
      <c r="O97" s="9">
        <v>0</v>
      </c>
      <c r="P97" s="9">
        <v>0</v>
      </c>
      <c r="Q97" s="9">
        <v>0</v>
      </c>
      <c r="R97" s="9" t="s">
        <v>21</v>
      </c>
      <c r="S97" s="9" t="s">
        <v>66</v>
      </c>
      <c r="T97" s="9">
        <v>0</v>
      </c>
      <c r="U97" s="9">
        <v>1</v>
      </c>
      <c r="V97" s="9">
        <v>0</v>
      </c>
      <c r="W97" s="1"/>
      <c r="X97" s="1"/>
      <c r="Y97" s="1"/>
    </row>
    <row r="98" spans="1:25" ht="18.75" customHeight="1">
      <c r="A98" s="7">
        <v>94</v>
      </c>
      <c r="B98" s="8" t="s">
        <v>487</v>
      </c>
      <c r="C98" s="8" t="s">
        <v>488</v>
      </c>
      <c r="D98" s="10">
        <v>44924</v>
      </c>
      <c r="E98" s="15" t="s">
        <v>489</v>
      </c>
      <c r="F98" s="12" t="s">
        <v>51</v>
      </c>
      <c r="G98" s="12" t="s">
        <v>490</v>
      </c>
      <c r="H98" s="12" t="s">
        <v>63</v>
      </c>
      <c r="I98" s="9" t="s">
        <v>491</v>
      </c>
      <c r="J98" s="9">
        <v>15.827968</v>
      </c>
      <c r="K98" s="9">
        <v>102.084868</v>
      </c>
      <c r="L98" s="9" t="s">
        <v>407</v>
      </c>
      <c r="M98" s="9">
        <v>1</v>
      </c>
      <c r="N98" s="9">
        <v>0</v>
      </c>
      <c r="O98" s="9">
        <v>0</v>
      </c>
      <c r="P98" s="9">
        <v>0</v>
      </c>
      <c r="Q98" s="9">
        <v>0</v>
      </c>
      <c r="R98" s="9" t="s">
        <v>21</v>
      </c>
      <c r="S98" s="9" t="s">
        <v>66</v>
      </c>
      <c r="T98" s="9">
        <v>0</v>
      </c>
      <c r="U98" s="9">
        <v>1</v>
      </c>
      <c r="V98" s="9">
        <v>0</v>
      </c>
      <c r="W98" s="1"/>
      <c r="X98" s="1"/>
      <c r="Y98" s="1"/>
    </row>
    <row r="99" spans="1:25" ht="18.75" customHeight="1">
      <c r="A99" s="7">
        <v>95</v>
      </c>
      <c r="B99" s="8" t="s">
        <v>492</v>
      </c>
      <c r="C99" s="8" t="s">
        <v>493</v>
      </c>
      <c r="D99" s="10">
        <v>44924</v>
      </c>
      <c r="E99" s="15" t="s">
        <v>494</v>
      </c>
      <c r="F99" s="12" t="s">
        <v>51</v>
      </c>
      <c r="G99" s="12" t="s">
        <v>241</v>
      </c>
      <c r="H99" s="12" t="s">
        <v>63</v>
      </c>
      <c r="I99" s="9" t="s">
        <v>242</v>
      </c>
      <c r="J99" s="9">
        <v>15.030314000000001</v>
      </c>
      <c r="K99" s="9">
        <v>103.101868</v>
      </c>
      <c r="L99" s="9" t="s">
        <v>407</v>
      </c>
      <c r="M99" s="9">
        <v>1</v>
      </c>
      <c r="N99" s="9">
        <v>0</v>
      </c>
      <c r="O99" s="9">
        <v>0</v>
      </c>
      <c r="P99" s="9">
        <v>0</v>
      </c>
      <c r="Q99" s="9">
        <v>0</v>
      </c>
      <c r="R99" s="9" t="s">
        <v>21</v>
      </c>
      <c r="S99" s="9" t="s">
        <v>66</v>
      </c>
      <c r="T99" s="9">
        <v>0</v>
      </c>
      <c r="U99" s="9">
        <v>1</v>
      </c>
      <c r="V99" s="9">
        <v>0</v>
      </c>
      <c r="W99" s="1"/>
      <c r="X99" s="1"/>
      <c r="Y99" s="1"/>
    </row>
    <row r="100" spans="1:25" ht="18.75" customHeight="1">
      <c r="A100" s="7">
        <v>96</v>
      </c>
      <c r="B100" s="8" t="s">
        <v>495</v>
      </c>
      <c r="C100" s="8" t="s">
        <v>496</v>
      </c>
      <c r="D100" s="10">
        <v>44960</v>
      </c>
      <c r="E100" s="15" t="s">
        <v>497</v>
      </c>
      <c r="F100" s="12" t="s">
        <v>51</v>
      </c>
      <c r="G100" s="12" t="s">
        <v>498</v>
      </c>
      <c r="H100" s="12" t="s">
        <v>63</v>
      </c>
      <c r="I100" s="9" t="s">
        <v>499</v>
      </c>
      <c r="J100" s="9">
        <v>14.909363000000001</v>
      </c>
      <c r="K100" s="9">
        <v>103.5076</v>
      </c>
      <c r="L100" s="9" t="s">
        <v>407</v>
      </c>
      <c r="M100" s="9">
        <v>1</v>
      </c>
      <c r="N100" s="9">
        <v>0</v>
      </c>
      <c r="O100" s="9">
        <v>0</v>
      </c>
      <c r="P100" s="9">
        <v>0</v>
      </c>
      <c r="Q100" s="9">
        <v>0</v>
      </c>
      <c r="R100" s="9" t="s">
        <v>21</v>
      </c>
      <c r="S100" s="9" t="s">
        <v>66</v>
      </c>
      <c r="T100" s="9">
        <v>0</v>
      </c>
      <c r="U100" s="9">
        <v>1</v>
      </c>
      <c r="V100" s="9">
        <v>0</v>
      </c>
      <c r="W100" s="1"/>
      <c r="X100" s="1"/>
      <c r="Y100" s="1"/>
    </row>
    <row r="101" spans="1:25" ht="18.75" customHeight="1">
      <c r="A101" s="7">
        <v>97</v>
      </c>
      <c r="B101" s="8" t="s">
        <v>500</v>
      </c>
      <c r="C101" s="8" t="s">
        <v>501</v>
      </c>
      <c r="D101" s="10">
        <v>44924</v>
      </c>
      <c r="E101" s="15" t="s">
        <v>502</v>
      </c>
      <c r="F101" s="12" t="s">
        <v>51</v>
      </c>
      <c r="G101" s="12" t="s">
        <v>62</v>
      </c>
      <c r="H101" s="12" t="s">
        <v>63</v>
      </c>
      <c r="I101" s="9" t="s">
        <v>503</v>
      </c>
      <c r="J101" s="9">
        <v>14.988467999999999</v>
      </c>
      <c r="K101" s="9">
        <v>102.19113900000001</v>
      </c>
      <c r="L101" s="9" t="s">
        <v>407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 t="s">
        <v>21</v>
      </c>
      <c r="S101" s="9" t="s">
        <v>66</v>
      </c>
      <c r="T101" s="9">
        <v>0</v>
      </c>
      <c r="U101" s="9">
        <v>1</v>
      </c>
      <c r="V101" s="9">
        <v>0</v>
      </c>
      <c r="W101" s="1"/>
      <c r="X101" s="1"/>
      <c r="Y101" s="1"/>
    </row>
    <row r="102" spans="1:25" ht="18.75" customHeight="1">
      <c r="A102" s="7">
        <v>98</v>
      </c>
      <c r="B102" s="8" t="s">
        <v>504</v>
      </c>
      <c r="C102" s="8" t="s">
        <v>505</v>
      </c>
      <c r="D102" s="10">
        <v>44924</v>
      </c>
      <c r="E102" s="15" t="s">
        <v>506</v>
      </c>
      <c r="F102" s="12" t="s">
        <v>51</v>
      </c>
      <c r="G102" s="12" t="s">
        <v>75</v>
      </c>
      <c r="H102" s="12" t="s">
        <v>76</v>
      </c>
      <c r="I102" s="9" t="s">
        <v>260</v>
      </c>
      <c r="J102" s="9">
        <v>14.354324</v>
      </c>
      <c r="K102" s="9">
        <v>100.59719</v>
      </c>
      <c r="L102" s="9" t="s">
        <v>407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 t="s">
        <v>21</v>
      </c>
      <c r="S102" s="9" t="s">
        <v>66</v>
      </c>
      <c r="T102" s="9">
        <v>0</v>
      </c>
      <c r="U102" s="9">
        <v>1</v>
      </c>
      <c r="V102" s="9">
        <v>0</v>
      </c>
      <c r="W102" s="1"/>
      <c r="X102" s="1"/>
      <c r="Y102" s="1"/>
    </row>
    <row r="103" spans="1:25" ht="18.75" customHeight="1">
      <c r="A103" s="7">
        <v>99</v>
      </c>
      <c r="B103" s="8" t="s">
        <v>507</v>
      </c>
      <c r="C103" s="8" t="s">
        <v>508</v>
      </c>
      <c r="D103" s="10">
        <v>44960</v>
      </c>
      <c r="E103" s="15" t="s">
        <v>509</v>
      </c>
      <c r="F103" s="12" t="s">
        <v>51</v>
      </c>
      <c r="G103" s="12" t="s">
        <v>510</v>
      </c>
      <c r="H103" s="12" t="s">
        <v>76</v>
      </c>
      <c r="I103" s="9" t="s">
        <v>511</v>
      </c>
      <c r="J103" s="9">
        <v>14.217343</v>
      </c>
      <c r="K103" s="9">
        <v>101.227037</v>
      </c>
      <c r="L103" s="9" t="s">
        <v>407</v>
      </c>
      <c r="M103" s="9">
        <v>1</v>
      </c>
      <c r="N103" s="9">
        <v>0</v>
      </c>
      <c r="O103" s="9">
        <v>0</v>
      </c>
      <c r="P103" s="9">
        <v>0</v>
      </c>
      <c r="Q103" s="9">
        <v>0</v>
      </c>
      <c r="R103" s="9" t="s">
        <v>21</v>
      </c>
      <c r="S103" s="9" t="s">
        <v>66</v>
      </c>
      <c r="T103" s="9">
        <v>0</v>
      </c>
      <c r="U103" s="9">
        <v>1</v>
      </c>
      <c r="V103" s="9">
        <v>0</v>
      </c>
      <c r="W103" s="1"/>
      <c r="X103" s="1"/>
      <c r="Y103" s="1"/>
    </row>
    <row r="104" spans="1:25" ht="18.75" customHeight="1">
      <c r="A104" s="7">
        <v>100</v>
      </c>
      <c r="B104" s="8" t="s">
        <v>512</v>
      </c>
      <c r="C104" s="8" t="s">
        <v>513</v>
      </c>
      <c r="D104" s="10">
        <v>44960</v>
      </c>
      <c r="E104" s="15" t="s">
        <v>514</v>
      </c>
      <c r="F104" s="12" t="s">
        <v>51</v>
      </c>
      <c r="G104" s="12" t="s">
        <v>81</v>
      </c>
      <c r="H104" s="12" t="s">
        <v>76</v>
      </c>
      <c r="I104" s="9" t="s">
        <v>515</v>
      </c>
      <c r="J104" s="9">
        <v>13.991345000000001</v>
      </c>
      <c r="K104" s="9">
        <v>100.581678</v>
      </c>
      <c r="L104" s="9" t="s">
        <v>407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 t="s">
        <v>21</v>
      </c>
      <c r="S104" s="9" t="s">
        <v>66</v>
      </c>
      <c r="T104" s="9">
        <v>0</v>
      </c>
      <c r="U104" s="9">
        <v>1</v>
      </c>
      <c r="V104" s="9">
        <v>0</v>
      </c>
      <c r="W104" s="1"/>
      <c r="X104" s="1"/>
      <c r="Y104" s="1"/>
    </row>
    <row r="105" spans="1:25" ht="18.75" customHeight="1">
      <c r="A105" s="7">
        <v>101</v>
      </c>
      <c r="B105" s="8" t="s">
        <v>516</v>
      </c>
      <c r="C105" s="8" t="s">
        <v>517</v>
      </c>
      <c r="D105" s="10">
        <v>44967</v>
      </c>
      <c r="E105" s="15" t="s">
        <v>518</v>
      </c>
      <c r="F105" s="12" t="s">
        <v>519</v>
      </c>
      <c r="G105" s="12" t="s">
        <v>81</v>
      </c>
      <c r="H105" s="12" t="s">
        <v>76</v>
      </c>
      <c r="I105" s="9" t="s">
        <v>520</v>
      </c>
      <c r="J105" s="9">
        <v>13.997938</v>
      </c>
      <c r="K105" s="9">
        <v>100.67383599999999</v>
      </c>
      <c r="L105" s="9" t="s">
        <v>407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 t="s">
        <v>21</v>
      </c>
      <c r="S105" s="9" t="s">
        <v>66</v>
      </c>
      <c r="T105" s="9">
        <v>0</v>
      </c>
      <c r="U105" s="9">
        <v>1</v>
      </c>
      <c r="V105" s="9">
        <v>0</v>
      </c>
      <c r="W105" s="1"/>
      <c r="X105" s="1"/>
      <c r="Y105" s="1"/>
    </row>
    <row r="106" spans="1:25" ht="18.75" customHeight="1">
      <c r="A106" s="7">
        <v>102</v>
      </c>
      <c r="B106" s="8" t="s">
        <v>521</v>
      </c>
      <c r="C106" s="8" t="s">
        <v>522</v>
      </c>
      <c r="D106" s="10">
        <v>44924</v>
      </c>
      <c r="E106" s="15" t="s">
        <v>523</v>
      </c>
      <c r="F106" s="12" t="s">
        <v>524</v>
      </c>
      <c r="G106" s="12" t="s">
        <v>92</v>
      </c>
      <c r="H106" s="12" t="s">
        <v>93</v>
      </c>
      <c r="I106" s="9" t="s">
        <v>98</v>
      </c>
      <c r="J106" s="9">
        <v>13.340356999999999</v>
      </c>
      <c r="K106" s="9">
        <v>100.99124500000001</v>
      </c>
      <c r="L106" s="9" t="s">
        <v>407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 t="s">
        <v>21</v>
      </c>
      <c r="S106" s="9" t="s">
        <v>66</v>
      </c>
      <c r="T106" s="9">
        <v>0</v>
      </c>
      <c r="U106" s="9">
        <v>1</v>
      </c>
      <c r="V106" s="9">
        <v>0</v>
      </c>
      <c r="W106" s="1"/>
      <c r="X106" s="1"/>
      <c r="Y106" s="1"/>
    </row>
    <row r="107" spans="1:25" ht="18.75" customHeight="1">
      <c r="A107" s="7">
        <v>103</v>
      </c>
      <c r="B107" s="8" t="s">
        <v>525</v>
      </c>
      <c r="C107" s="8" t="s">
        <v>526</v>
      </c>
      <c r="D107" s="10">
        <v>44924</v>
      </c>
      <c r="E107" s="15" t="s">
        <v>527</v>
      </c>
      <c r="F107" s="12" t="s">
        <v>528</v>
      </c>
      <c r="G107" s="12" t="s">
        <v>271</v>
      </c>
      <c r="H107" s="12" t="s">
        <v>93</v>
      </c>
      <c r="I107" s="9" t="s">
        <v>529</v>
      </c>
      <c r="J107" s="9">
        <v>12.273417</v>
      </c>
      <c r="K107" s="9">
        <v>102.49250600000001</v>
      </c>
      <c r="L107" s="9" t="s">
        <v>407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 t="s">
        <v>21</v>
      </c>
      <c r="S107" s="9" t="s">
        <v>66</v>
      </c>
      <c r="T107" s="9">
        <v>0</v>
      </c>
      <c r="U107" s="9">
        <v>1</v>
      </c>
      <c r="V107" s="9">
        <v>0</v>
      </c>
      <c r="W107" s="1"/>
      <c r="X107" s="1"/>
      <c r="Y107" s="1"/>
    </row>
    <row r="108" spans="1:25" ht="18.75" customHeight="1">
      <c r="A108" s="7">
        <v>104</v>
      </c>
      <c r="B108" s="8" t="s">
        <v>530</v>
      </c>
      <c r="C108" s="8" t="s">
        <v>531</v>
      </c>
      <c r="D108" s="10">
        <v>44924</v>
      </c>
      <c r="E108" s="15" t="s">
        <v>532</v>
      </c>
      <c r="F108" s="12" t="s">
        <v>533</v>
      </c>
      <c r="G108" s="12" t="s">
        <v>534</v>
      </c>
      <c r="H108" s="12" t="s">
        <v>93</v>
      </c>
      <c r="I108" s="9" t="s">
        <v>535</v>
      </c>
      <c r="J108" s="9">
        <v>13.624993</v>
      </c>
      <c r="K108" s="9">
        <v>101.032926</v>
      </c>
      <c r="L108" s="9" t="s">
        <v>407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 t="s">
        <v>21</v>
      </c>
      <c r="S108" s="9" t="s">
        <v>66</v>
      </c>
      <c r="T108" s="9">
        <v>0</v>
      </c>
      <c r="U108" s="9">
        <v>1</v>
      </c>
      <c r="V108" s="9">
        <v>0</v>
      </c>
      <c r="W108" s="1"/>
      <c r="X108" s="1"/>
      <c r="Y108" s="1"/>
    </row>
    <row r="109" spans="1:25" ht="18.75" customHeight="1">
      <c r="A109" s="7">
        <v>105</v>
      </c>
      <c r="B109" s="8" t="s">
        <v>536</v>
      </c>
      <c r="C109" s="8" t="s">
        <v>537</v>
      </c>
      <c r="D109" s="10">
        <v>44924</v>
      </c>
      <c r="E109" s="15" t="s">
        <v>538</v>
      </c>
      <c r="F109" s="12" t="s">
        <v>539</v>
      </c>
      <c r="G109" s="12" t="s">
        <v>305</v>
      </c>
      <c r="H109" s="12" t="s">
        <v>93</v>
      </c>
      <c r="I109" s="9" t="s">
        <v>540</v>
      </c>
      <c r="J109" s="9">
        <v>13.101761</v>
      </c>
      <c r="K109" s="9">
        <v>102.23729400000001</v>
      </c>
      <c r="L109" s="9" t="s">
        <v>407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 t="s">
        <v>21</v>
      </c>
      <c r="S109" s="9" t="s">
        <v>66</v>
      </c>
      <c r="T109" s="9">
        <v>0</v>
      </c>
      <c r="U109" s="9">
        <v>1</v>
      </c>
      <c r="V109" s="9">
        <v>0</v>
      </c>
      <c r="W109" s="1"/>
      <c r="X109" s="1"/>
      <c r="Y109" s="1"/>
    </row>
    <row r="110" spans="1:25" ht="18.75" customHeight="1">
      <c r="A110" s="7">
        <v>106</v>
      </c>
      <c r="B110" s="8" t="s">
        <v>541</v>
      </c>
      <c r="C110" s="8" t="s">
        <v>542</v>
      </c>
      <c r="D110" s="10">
        <v>44960</v>
      </c>
      <c r="E110" s="15" t="s">
        <v>543</v>
      </c>
      <c r="F110" s="12" t="s">
        <v>51</v>
      </c>
      <c r="G110" s="12" t="s">
        <v>103</v>
      </c>
      <c r="H110" s="12" t="s">
        <v>104</v>
      </c>
      <c r="I110" s="9" t="s">
        <v>316</v>
      </c>
      <c r="J110" s="9">
        <v>13.823657000000001</v>
      </c>
      <c r="K110" s="9">
        <v>100.068922</v>
      </c>
      <c r="L110" s="9" t="s">
        <v>407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 t="s">
        <v>21</v>
      </c>
      <c r="S110" s="9" t="s">
        <v>66</v>
      </c>
      <c r="T110" s="9">
        <v>0</v>
      </c>
      <c r="U110" s="9">
        <v>1</v>
      </c>
      <c r="V110" s="9">
        <v>0</v>
      </c>
      <c r="W110" s="1"/>
      <c r="X110" s="1"/>
      <c r="Y110" s="1"/>
    </row>
    <row r="111" spans="1:25" ht="18.75" customHeight="1">
      <c r="A111" s="7">
        <v>107</v>
      </c>
      <c r="B111" s="8" t="s">
        <v>544</v>
      </c>
      <c r="C111" s="8" t="s">
        <v>545</v>
      </c>
      <c r="D111" s="10">
        <v>44924</v>
      </c>
      <c r="E111" s="15" t="s">
        <v>546</v>
      </c>
      <c r="F111" s="12" t="s">
        <v>51</v>
      </c>
      <c r="G111" s="12" t="s">
        <v>311</v>
      </c>
      <c r="H111" s="12" t="s">
        <v>104</v>
      </c>
      <c r="I111" s="9" t="s">
        <v>312</v>
      </c>
      <c r="J111" s="9">
        <v>14.028002000000001</v>
      </c>
      <c r="K111" s="9">
        <v>99.551762999999994</v>
      </c>
      <c r="L111" s="9" t="s">
        <v>407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 t="s">
        <v>21</v>
      </c>
      <c r="S111" s="9" t="s">
        <v>66</v>
      </c>
      <c r="T111" s="9">
        <v>0</v>
      </c>
      <c r="U111" s="9">
        <v>1</v>
      </c>
      <c r="V111" s="9">
        <v>0</v>
      </c>
      <c r="W111" s="1"/>
      <c r="X111" s="1"/>
      <c r="Y111" s="1"/>
    </row>
    <row r="112" spans="1:25" ht="18.75" customHeight="1">
      <c r="A112" s="7">
        <v>108</v>
      </c>
      <c r="B112" s="8" t="s">
        <v>547</v>
      </c>
      <c r="C112" s="8" t="s">
        <v>548</v>
      </c>
      <c r="D112" s="10">
        <v>44924</v>
      </c>
      <c r="E112" s="15" t="s">
        <v>549</v>
      </c>
      <c r="F112" s="12" t="s">
        <v>51</v>
      </c>
      <c r="G112" s="12" t="s">
        <v>550</v>
      </c>
      <c r="H112" s="12" t="s">
        <v>104</v>
      </c>
      <c r="I112" s="9" t="s">
        <v>551</v>
      </c>
      <c r="J112" s="9">
        <v>14.519456</v>
      </c>
      <c r="K112" s="9">
        <v>100.130776</v>
      </c>
      <c r="L112" s="9" t="s">
        <v>407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 t="s">
        <v>21</v>
      </c>
      <c r="S112" s="9" t="s">
        <v>66</v>
      </c>
      <c r="T112" s="9">
        <v>0</v>
      </c>
      <c r="U112" s="9">
        <v>1</v>
      </c>
      <c r="V112" s="9">
        <v>0</v>
      </c>
      <c r="W112" s="1"/>
      <c r="X112" s="1"/>
      <c r="Y112" s="1"/>
    </row>
    <row r="113" spans="1:25" ht="18.75" customHeight="1">
      <c r="A113" s="7">
        <v>109</v>
      </c>
      <c r="B113" s="8" t="s">
        <v>552</v>
      </c>
      <c r="C113" s="8" t="s">
        <v>553</v>
      </c>
      <c r="D113" s="10">
        <v>44960</v>
      </c>
      <c r="E113" s="15" t="s">
        <v>554</v>
      </c>
      <c r="F113" s="12" t="s">
        <v>554</v>
      </c>
      <c r="G113" s="12" t="s">
        <v>103</v>
      </c>
      <c r="H113" s="12" t="s">
        <v>104</v>
      </c>
      <c r="I113" s="9" t="s">
        <v>555</v>
      </c>
      <c r="J113" s="9">
        <v>14.005841</v>
      </c>
      <c r="K113" s="9">
        <v>100.17254699999999</v>
      </c>
      <c r="L113" s="9" t="s">
        <v>407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 t="s">
        <v>21</v>
      </c>
      <c r="S113" s="9" t="s">
        <v>66</v>
      </c>
      <c r="T113" s="9">
        <v>0</v>
      </c>
      <c r="U113" s="9">
        <v>1</v>
      </c>
      <c r="V113" s="9">
        <v>0</v>
      </c>
      <c r="W113" s="1"/>
      <c r="X113" s="1"/>
      <c r="Y113" s="1"/>
    </row>
    <row r="114" spans="1:25" ht="18.75" customHeight="1">
      <c r="A114" s="7">
        <v>110</v>
      </c>
      <c r="B114" s="8" t="s">
        <v>556</v>
      </c>
      <c r="C114" s="8" t="s">
        <v>557</v>
      </c>
      <c r="D114" s="10">
        <v>44924</v>
      </c>
      <c r="E114" s="15" t="s">
        <v>558</v>
      </c>
      <c r="F114" s="12" t="s">
        <v>51</v>
      </c>
      <c r="G114" s="12" t="s">
        <v>115</v>
      </c>
      <c r="H114" s="12" t="s">
        <v>116</v>
      </c>
      <c r="I114" s="9" t="s">
        <v>559</v>
      </c>
      <c r="J114" s="9">
        <v>13.098345999999999</v>
      </c>
      <c r="K114" s="9">
        <v>99.943661000000006</v>
      </c>
      <c r="L114" s="9" t="s">
        <v>407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 t="s">
        <v>21</v>
      </c>
      <c r="S114" s="9" t="s">
        <v>66</v>
      </c>
      <c r="T114" s="9">
        <v>0</v>
      </c>
      <c r="U114" s="9">
        <v>1</v>
      </c>
      <c r="V114" s="9">
        <v>0</v>
      </c>
      <c r="W114" s="1"/>
      <c r="X114" s="1"/>
      <c r="Y114" s="1"/>
    </row>
    <row r="115" spans="1:25" ht="18.75" customHeight="1">
      <c r="A115" s="7">
        <v>111</v>
      </c>
      <c r="B115" s="8" t="s">
        <v>560</v>
      </c>
      <c r="C115" s="8" t="s">
        <v>561</v>
      </c>
      <c r="D115" s="10">
        <v>44924</v>
      </c>
      <c r="E115" s="15" t="s">
        <v>562</v>
      </c>
      <c r="F115" s="12" t="s">
        <v>562</v>
      </c>
      <c r="G115" s="12" t="s">
        <v>563</v>
      </c>
      <c r="H115" s="12" t="s">
        <v>116</v>
      </c>
      <c r="I115" s="9" t="s">
        <v>564</v>
      </c>
      <c r="J115" s="9">
        <v>13.689533000000001</v>
      </c>
      <c r="K115" s="9">
        <v>99.848212000000004</v>
      </c>
      <c r="L115" s="9" t="s">
        <v>407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 t="s">
        <v>21</v>
      </c>
      <c r="S115" s="9" t="s">
        <v>66</v>
      </c>
      <c r="T115" s="9">
        <v>0</v>
      </c>
      <c r="U115" s="9">
        <v>1</v>
      </c>
      <c r="V115" s="9">
        <v>0</v>
      </c>
      <c r="W115" s="1"/>
      <c r="X115" s="1"/>
      <c r="Y115" s="1"/>
    </row>
    <row r="116" spans="1:25" ht="18.75" customHeight="1">
      <c r="A116" s="7">
        <v>112</v>
      </c>
      <c r="B116" s="8" t="s">
        <v>565</v>
      </c>
      <c r="C116" s="8" t="s">
        <v>566</v>
      </c>
      <c r="D116" s="10">
        <v>44924</v>
      </c>
      <c r="E116" s="15" t="s">
        <v>567</v>
      </c>
      <c r="F116" s="12" t="s">
        <v>567</v>
      </c>
      <c r="G116" s="12" t="s">
        <v>563</v>
      </c>
      <c r="H116" s="12" t="s">
        <v>116</v>
      </c>
      <c r="I116" s="9" t="s">
        <v>568</v>
      </c>
      <c r="J116" s="9">
        <v>13.623863999999999</v>
      </c>
      <c r="K116" s="9">
        <v>99.614005000000006</v>
      </c>
      <c r="L116" s="9" t="s">
        <v>407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 t="s">
        <v>21</v>
      </c>
      <c r="S116" s="9" t="s">
        <v>66</v>
      </c>
      <c r="T116" s="9">
        <v>0</v>
      </c>
      <c r="U116" s="9">
        <v>1</v>
      </c>
      <c r="V116" s="9">
        <v>0</v>
      </c>
      <c r="W116" s="1"/>
      <c r="X116" s="1"/>
      <c r="Y116" s="1"/>
    </row>
    <row r="117" spans="1:25" ht="18.75" customHeight="1">
      <c r="A117" s="7">
        <v>113</v>
      </c>
      <c r="B117" s="8" t="s">
        <v>569</v>
      </c>
      <c r="C117" s="8" t="s">
        <v>570</v>
      </c>
      <c r="D117" s="10">
        <v>44960</v>
      </c>
      <c r="E117" s="15" t="s">
        <v>571</v>
      </c>
      <c r="F117" s="12" t="s">
        <v>572</v>
      </c>
      <c r="G117" s="12" t="s">
        <v>563</v>
      </c>
      <c r="H117" s="12" t="s">
        <v>116</v>
      </c>
      <c r="I117" s="9" t="s">
        <v>573</v>
      </c>
      <c r="J117" s="9">
        <v>13.545086</v>
      </c>
      <c r="K117" s="9">
        <v>99.438861000000003</v>
      </c>
      <c r="L117" s="9" t="s">
        <v>407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 t="s">
        <v>21</v>
      </c>
      <c r="S117" s="9" t="s">
        <v>66</v>
      </c>
      <c r="T117" s="9">
        <v>0</v>
      </c>
      <c r="U117" s="9">
        <v>1</v>
      </c>
      <c r="V117" s="9">
        <v>0</v>
      </c>
      <c r="W117" s="1"/>
      <c r="X117" s="1"/>
      <c r="Y117" s="1"/>
    </row>
    <row r="118" spans="1:25" ht="18.75" customHeight="1">
      <c r="A118" s="7">
        <v>114</v>
      </c>
      <c r="B118" s="8" t="s">
        <v>574</v>
      </c>
      <c r="C118" s="8" t="s">
        <v>575</v>
      </c>
      <c r="D118" s="10">
        <v>44924</v>
      </c>
      <c r="E118" s="15" t="s">
        <v>576</v>
      </c>
      <c r="F118" s="12" t="s">
        <v>577</v>
      </c>
      <c r="G118" s="12" t="s">
        <v>354</v>
      </c>
      <c r="H118" s="12" t="s">
        <v>355</v>
      </c>
      <c r="I118" s="9" t="s">
        <v>578</v>
      </c>
      <c r="J118" s="9">
        <v>9.5203209999999991</v>
      </c>
      <c r="K118" s="9">
        <v>99.938805000000002</v>
      </c>
      <c r="L118" s="9" t="s">
        <v>407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 t="s">
        <v>21</v>
      </c>
      <c r="S118" s="9" t="s">
        <v>66</v>
      </c>
      <c r="T118" s="9">
        <v>0</v>
      </c>
      <c r="U118" s="9">
        <v>1</v>
      </c>
      <c r="V118" s="9">
        <v>0</v>
      </c>
      <c r="W118" s="1"/>
      <c r="X118" s="1"/>
      <c r="Y118" s="1"/>
    </row>
    <row r="119" spans="1:25" ht="18.75" customHeight="1">
      <c r="A119" s="7">
        <v>115</v>
      </c>
      <c r="B119" s="8" t="s">
        <v>579</v>
      </c>
      <c r="C119" s="8" t="s">
        <v>580</v>
      </c>
      <c r="D119" s="10">
        <v>44924</v>
      </c>
      <c r="E119" s="15" t="s">
        <v>581</v>
      </c>
      <c r="F119" s="12" t="s">
        <v>582</v>
      </c>
      <c r="G119" s="12" t="s">
        <v>354</v>
      </c>
      <c r="H119" s="12" t="s">
        <v>355</v>
      </c>
      <c r="I119" s="9" t="s">
        <v>583</v>
      </c>
      <c r="J119" s="9">
        <v>9.7078340000000001</v>
      </c>
      <c r="K119" s="9">
        <v>99.992520999999996</v>
      </c>
      <c r="L119" s="9" t="s">
        <v>407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 t="s">
        <v>21</v>
      </c>
      <c r="S119" s="9" t="s">
        <v>66</v>
      </c>
      <c r="T119" s="9">
        <v>0</v>
      </c>
      <c r="U119" s="9">
        <v>1</v>
      </c>
      <c r="V119" s="9">
        <v>0</v>
      </c>
      <c r="W119" s="1"/>
      <c r="X119" s="1"/>
      <c r="Y119" s="1"/>
    </row>
    <row r="120" spans="1:25" ht="18.75" customHeight="1">
      <c r="A120" s="7">
        <v>116</v>
      </c>
      <c r="B120" s="8" t="s">
        <v>584</v>
      </c>
      <c r="C120" s="8" t="s">
        <v>585</v>
      </c>
      <c r="D120" s="10">
        <v>44924</v>
      </c>
      <c r="E120" s="15" t="s">
        <v>586</v>
      </c>
      <c r="F120" s="12" t="s">
        <v>587</v>
      </c>
      <c r="G120" s="12" t="s">
        <v>354</v>
      </c>
      <c r="H120" s="12" t="s">
        <v>355</v>
      </c>
      <c r="I120" s="9" t="s">
        <v>588</v>
      </c>
      <c r="J120" s="9">
        <v>8.5707920000000009</v>
      </c>
      <c r="K120" s="9">
        <v>99.251158000000004</v>
      </c>
      <c r="L120" s="9" t="s">
        <v>407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 t="s">
        <v>21</v>
      </c>
      <c r="S120" s="9" t="s">
        <v>66</v>
      </c>
      <c r="T120" s="9">
        <v>0</v>
      </c>
      <c r="U120" s="9">
        <v>1</v>
      </c>
      <c r="V120" s="9">
        <v>0</v>
      </c>
      <c r="W120" s="1"/>
      <c r="X120" s="1"/>
      <c r="Y120" s="1"/>
    </row>
    <row r="121" spans="1:25" ht="18.75" customHeight="1">
      <c r="A121" s="7">
        <v>117</v>
      </c>
      <c r="B121" s="8" t="s">
        <v>589</v>
      </c>
      <c r="C121" s="8" t="s">
        <v>590</v>
      </c>
      <c r="D121" s="10">
        <v>44924</v>
      </c>
      <c r="E121" s="15" t="s">
        <v>591</v>
      </c>
      <c r="F121" s="12" t="s">
        <v>591</v>
      </c>
      <c r="G121" s="12" t="s">
        <v>390</v>
      </c>
      <c r="H121" s="12" t="s">
        <v>355</v>
      </c>
      <c r="I121" s="9" t="s">
        <v>592</v>
      </c>
      <c r="J121" s="9">
        <v>8.0480889999999992</v>
      </c>
      <c r="K121" s="9">
        <v>100.271804</v>
      </c>
      <c r="L121" s="9" t="s">
        <v>407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 t="s">
        <v>21</v>
      </c>
      <c r="S121" s="9" t="s">
        <v>66</v>
      </c>
      <c r="T121" s="9">
        <v>0</v>
      </c>
      <c r="U121" s="9">
        <v>1</v>
      </c>
      <c r="V121" s="9">
        <v>0</v>
      </c>
      <c r="W121" s="1"/>
      <c r="X121" s="1"/>
      <c r="Y121" s="1"/>
    </row>
    <row r="122" spans="1:25" ht="18.75" customHeight="1">
      <c r="A122" s="7">
        <v>118</v>
      </c>
      <c r="B122" s="8" t="s">
        <v>593</v>
      </c>
      <c r="C122" s="8" t="s">
        <v>594</v>
      </c>
      <c r="D122" s="10">
        <v>44924</v>
      </c>
      <c r="E122" s="15" t="s">
        <v>595</v>
      </c>
      <c r="F122" s="12" t="s">
        <v>51</v>
      </c>
      <c r="G122" s="12" t="s">
        <v>596</v>
      </c>
      <c r="H122" s="12" t="s">
        <v>401</v>
      </c>
      <c r="I122" s="9" t="s">
        <v>597</v>
      </c>
      <c r="J122" s="9">
        <v>7.6014850000000003</v>
      </c>
      <c r="K122" s="9">
        <v>100.030188</v>
      </c>
      <c r="L122" s="9" t="s">
        <v>407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 t="s">
        <v>21</v>
      </c>
      <c r="S122" s="9" t="s">
        <v>66</v>
      </c>
      <c r="T122" s="9">
        <v>0</v>
      </c>
      <c r="U122" s="9">
        <v>1</v>
      </c>
      <c r="V122" s="9">
        <v>0</v>
      </c>
      <c r="W122" s="1"/>
      <c r="X122" s="1"/>
      <c r="Y122" s="1"/>
    </row>
    <row r="123" spans="1:25" ht="18.75" customHeight="1">
      <c r="A123" s="7">
        <v>119</v>
      </c>
      <c r="B123" s="8" t="s">
        <v>598</v>
      </c>
      <c r="C123" s="8" t="s">
        <v>599</v>
      </c>
      <c r="D123" s="10">
        <v>44960</v>
      </c>
      <c r="E123" s="15" t="s">
        <v>600</v>
      </c>
      <c r="F123" s="12" t="s">
        <v>601</v>
      </c>
      <c r="G123" s="12" t="s">
        <v>602</v>
      </c>
      <c r="H123" s="12" t="s">
        <v>401</v>
      </c>
      <c r="I123" s="9" t="s">
        <v>603</v>
      </c>
      <c r="J123" s="9">
        <v>6.9052680000000004</v>
      </c>
      <c r="K123" s="9">
        <v>99.789120999999994</v>
      </c>
      <c r="L123" s="9" t="s">
        <v>407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 t="s">
        <v>21</v>
      </c>
      <c r="S123" s="9" t="s">
        <v>66</v>
      </c>
      <c r="T123" s="9">
        <v>0</v>
      </c>
      <c r="U123" s="9">
        <v>1</v>
      </c>
      <c r="V123" s="9">
        <v>0</v>
      </c>
      <c r="W123" s="1"/>
      <c r="X123" s="1"/>
      <c r="Y123" s="1"/>
    </row>
    <row r="124" spans="1:25" ht="18.75" customHeight="1">
      <c r="A124" s="7">
        <v>120</v>
      </c>
      <c r="B124" s="8" t="s">
        <v>604</v>
      </c>
      <c r="C124" s="8" t="s">
        <v>605</v>
      </c>
      <c r="D124" s="10">
        <v>44924</v>
      </c>
      <c r="E124" s="15" t="s">
        <v>606</v>
      </c>
      <c r="F124" s="12" t="s">
        <v>606</v>
      </c>
      <c r="G124" s="12" t="s">
        <v>607</v>
      </c>
      <c r="H124" s="12" t="s">
        <v>401</v>
      </c>
      <c r="I124" s="9" t="s">
        <v>608</v>
      </c>
      <c r="J124" s="9">
        <v>5.7705349999999997</v>
      </c>
      <c r="K124" s="9">
        <v>101.068254</v>
      </c>
      <c r="L124" s="9" t="s">
        <v>407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 t="s">
        <v>21</v>
      </c>
      <c r="S124" s="9" t="s">
        <v>66</v>
      </c>
      <c r="T124" s="9">
        <v>0</v>
      </c>
      <c r="U124" s="9">
        <v>1</v>
      </c>
      <c r="V124" s="9">
        <v>0</v>
      </c>
      <c r="W124" s="1"/>
      <c r="X124" s="1"/>
      <c r="Y124" s="1"/>
    </row>
    <row r="125" spans="1:25" ht="18.75" customHeight="1">
      <c r="A125" s="7">
        <v>121</v>
      </c>
      <c r="B125" s="8" t="s">
        <v>609</v>
      </c>
      <c r="C125" s="8" t="s">
        <v>610</v>
      </c>
      <c r="D125" s="10">
        <v>44924</v>
      </c>
      <c r="E125" s="15" t="s">
        <v>399</v>
      </c>
      <c r="F125" s="12" t="s">
        <v>399</v>
      </c>
      <c r="G125" s="12" t="s">
        <v>400</v>
      </c>
      <c r="H125" s="12" t="s">
        <v>401</v>
      </c>
      <c r="I125" s="9" t="s">
        <v>402</v>
      </c>
      <c r="J125" s="9">
        <v>7.0174849999999998</v>
      </c>
      <c r="K125" s="9">
        <v>100.49624799999999</v>
      </c>
      <c r="L125" s="9" t="s">
        <v>407</v>
      </c>
      <c r="M125" s="9">
        <v>1</v>
      </c>
      <c r="N125" s="9">
        <v>0</v>
      </c>
      <c r="O125" s="9">
        <v>0</v>
      </c>
      <c r="P125" s="9">
        <v>0</v>
      </c>
      <c r="Q125" s="9">
        <v>0</v>
      </c>
      <c r="R125" s="9" t="s">
        <v>21</v>
      </c>
      <c r="S125" s="9" t="s">
        <v>66</v>
      </c>
      <c r="T125" s="9">
        <v>0</v>
      </c>
      <c r="U125" s="9">
        <v>1</v>
      </c>
      <c r="V125" s="9">
        <v>0</v>
      </c>
      <c r="W125" s="1"/>
      <c r="X125" s="1"/>
      <c r="Y125" s="1"/>
    </row>
    <row r="126" spans="1:25" ht="18.75" customHeight="1">
      <c r="A126" s="7">
        <v>122</v>
      </c>
      <c r="B126" s="8" t="s">
        <v>611</v>
      </c>
      <c r="C126" s="8" t="s">
        <v>24</v>
      </c>
      <c r="D126" s="10">
        <v>44924</v>
      </c>
      <c r="E126" s="16" t="s">
        <v>25</v>
      </c>
      <c r="F126" s="9" t="s">
        <v>26</v>
      </c>
      <c r="G126" s="9" t="s">
        <v>27</v>
      </c>
      <c r="H126" s="12" t="s">
        <v>28</v>
      </c>
      <c r="I126" s="9" t="s">
        <v>29</v>
      </c>
      <c r="J126" s="9">
        <v>13.85042763</v>
      </c>
      <c r="K126" s="9">
        <v>100.5585785</v>
      </c>
      <c r="L126" s="9" t="s">
        <v>407</v>
      </c>
      <c r="M126" s="9">
        <v>1</v>
      </c>
      <c r="N126" s="9">
        <v>0</v>
      </c>
      <c r="O126" s="9">
        <v>0</v>
      </c>
      <c r="P126" s="9">
        <v>0</v>
      </c>
      <c r="Q126" s="9">
        <v>0</v>
      </c>
      <c r="R126" s="9" t="s">
        <v>21</v>
      </c>
      <c r="S126" s="9" t="s">
        <v>66</v>
      </c>
      <c r="T126" s="9">
        <v>0</v>
      </c>
      <c r="U126" s="9">
        <v>1</v>
      </c>
      <c r="V126" s="9">
        <v>0</v>
      </c>
      <c r="W126" s="1"/>
      <c r="X126" s="1"/>
      <c r="Y126" s="1"/>
    </row>
    <row r="127" spans="1:25" ht="18.75" customHeight="1">
      <c r="A127" s="7">
        <v>123</v>
      </c>
      <c r="B127" s="8" t="s">
        <v>612</v>
      </c>
      <c r="C127" s="8" t="s">
        <v>24</v>
      </c>
      <c r="D127" s="10">
        <v>44924</v>
      </c>
      <c r="E127" s="16" t="s">
        <v>25</v>
      </c>
      <c r="F127" s="9" t="s">
        <v>26</v>
      </c>
      <c r="G127" s="9" t="s">
        <v>27</v>
      </c>
      <c r="H127" s="12" t="s">
        <v>28</v>
      </c>
      <c r="I127" s="9" t="s">
        <v>29</v>
      </c>
      <c r="J127" s="9">
        <v>13.85042763</v>
      </c>
      <c r="K127" s="9">
        <v>100.5585785</v>
      </c>
      <c r="L127" s="9" t="s">
        <v>407</v>
      </c>
      <c r="M127" s="9">
        <v>1</v>
      </c>
      <c r="N127" s="9">
        <v>0</v>
      </c>
      <c r="O127" s="9">
        <v>0</v>
      </c>
      <c r="P127" s="9">
        <v>0</v>
      </c>
      <c r="Q127" s="9">
        <v>0</v>
      </c>
      <c r="R127" s="9" t="s">
        <v>21</v>
      </c>
      <c r="S127" s="9" t="s">
        <v>66</v>
      </c>
      <c r="T127" s="9">
        <v>0</v>
      </c>
      <c r="U127" s="9">
        <v>1</v>
      </c>
      <c r="V127" s="9">
        <v>0</v>
      </c>
      <c r="W127" s="1"/>
      <c r="X127" s="1"/>
      <c r="Y127" s="1"/>
    </row>
    <row r="128" spans="1:25" ht="18.75" customHeight="1">
      <c r="A128" s="7">
        <v>124</v>
      </c>
      <c r="B128" s="8" t="s">
        <v>613</v>
      </c>
      <c r="C128" s="8" t="s">
        <v>614</v>
      </c>
      <c r="D128" s="10">
        <v>44999</v>
      </c>
      <c r="E128" s="12" t="s">
        <v>615</v>
      </c>
      <c r="F128" s="12" t="s">
        <v>616</v>
      </c>
      <c r="G128" s="12" t="s">
        <v>617</v>
      </c>
      <c r="H128" s="12" t="s">
        <v>38</v>
      </c>
      <c r="I128" s="9" t="s">
        <v>618</v>
      </c>
      <c r="J128" s="9">
        <v>18.183443990000001</v>
      </c>
      <c r="K128" s="9">
        <v>97.934381990000006</v>
      </c>
      <c r="L128" s="9" t="s">
        <v>40</v>
      </c>
      <c r="M128" s="9">
        <v>0</v>
      </c>
      <c r="N128" s="9">
        <v>2</v>
      </c>
      <c r="O128" s="9">
        <v>0</v>
      </c>
      <c r="P128" s="9">
        <v>0</v>
      </c>
      <c r="Q128" s="9">
        <v>0</v>
      </c>
      <c r="R128" s="9" t="s">
        <v>31</v>
      </c>
      <c r="S128" s="9" t="s">
        <v>41</v>
      </c>
      <c r="T128" s="9">
        <v>1</v>
      </c>
      <c r="U128" s="9">
        <v>2</v>
      </c>
      <c r="V128" s="9">
        <v>2</v>
      </c>
      <c r="W128" s="1"/>
      <c r="X128" s="1"/>
      <c r="Y128" s="1"/>
    </row>
    <row r="129" spans="1:25" ht="18.75" customHeight="1">
      <c r="A129" s="7">
        <v>125</v>
      </c>
      <c r="B129" s="8" t="s">
        <v>619</v>
      </c>
      <c r="C129" s="8" t="s">
        <v>620</v>
      </c>
      <c r="D129" s="10">
        <v>44999</v>
      </c>
      <c r="E129" s="12" t="s">
        <v>621</v>
      </c>
      <c r="F129" s="12" t="s">
        <v>51</v>
      </c>
      <c r="G129" s="12" t="s">
        <v>622</v>
      </c>
      <c r="H129" s="12" t="s">
        <v>46</v>
      </c>
      <c r="I129" s="9" t="s">
        <v>623</v>
      </c>
      <c r="J129" s="9">
        <v>17.608324410000002</v>
      </c>
      <c r="K129" s="9">
        <v>100.0794863</v>
      </c>
      <c r="L129" s="9" t="s">
        <v>40</v>
      </c>
      <c r="M129" s="9">
        <v>0</v>
      </c>
      <c r="N129" s="9">
        <v>2</v>
      </c>
      <c r="O129" s="9">
        <v>0</v>
      </c>
      <c r="P129" s="9">
        <v>0</v>
      </c>
      <c r="Q129" s="9">
        <v>0</v>
      </c>
      <c r="R129" s="9" t="s">
        <v>31</v>
      </c>
      <c r="S129" s="9" t="s">
        <v>41</v>
      </c>
      <c r="T129" s="9">
        <v>1</v>
      </c>
      <c r="U129" s="9">
        <v>2</v>
      </c>
      <c r="V129" s="9">
        <v>2</v>
      </c>
      <c r="W129" s="1"/>
      <c r="X129" s="1"/>
      <c r="Y129" s="1"/>
    </row>
    <row r="130" spans="1:25" ht="18.75" customHeight="1">
      <c r="A130" s="7">
        <v>126</v>
      </c>
      <c r="B130" s="8" t="s">
        <v>624</v>
      </c>
      <c r="C130" s="8" t="s">
        <v>625</v>
      </c>
      <c r="D130" s="10">
        <v>44999</v>
      </c>
      <c r="E130" s="12" t="s">
        <v>626</v>
      </c>
      <c r="F130" s="12" t="s">
        <v>627</v>
      </c>
      <c r="G130" s="12" t="s">
        <v>628</v>
      </c>
      <c r="H130" s="12" t="s">
        <v>46</v>
      </c>
      <c r="I130" s="9" t="s">
        <v>629</v>
      </c>
      <c r="J130" s="9">
        <v>18.71179927</v>
      </c>
      <c r="K130" s="9">
        <v>100.6931163</v>
      </c>
      <c r="L130" s="9" t="s">
        <v>40</v>
      </c>
      <c r="M130" s="9">
        <v>0</v>
      </c>
      <c r="N130" s="9">
        <v>2</v>
      </c>
      <c r="O130" s="9">
        <v>0</v>
      </c>
      <c r="P130" s="9">
        <v>0</v>
      </c>
      <c r="Q130" s="9">
        <v>0</v>
      </c>
      <c r="R130" s="9" t="s">
        <v>31</v>
      </c>
      <c r="S130" s="9" t="s">
        <v>41</v>
      </c>
      <c r="T130" s="9">
        <v>1</v>
      </c>
      <c r="U130" s="9">
        <v>2</v>
      </c>
      <c r="V130" s="9">
        <v>2</v>
      </c>
      <c r="W130" s="1"/>
      <c r="X130" s="1"/>
      <c r="Y130" s="1"/>
    </row>
    <row r="131" spans="1:25" ht="18.75" customHeight="1">
      <c r="A131" s="7">
        <v>127</v>
      </c>
      <c r="B131" s="8" t="s">
        <v>630</v>
      </c>
      <c r="C131" s="8" t="s">
        <v>631</v>
      </c>
      <c r="D131" s="10">
        <v>44999</v>
      </c>
      <c r="E131" s="12" t="s">
        <v>632</v>
      </c>
      <c r="F131" s="12" t="s">
        <v>51</v>
      </c>
      <c r="G131" s="12" t="s">
        <v>628</v>
      </c>
      <c r="H131" s="12" t="s">
        <v>46</v>
      </c>
      <c r="I131" s="9" t="s">
        <v>633</v>
      </c>
      <c r="J131" s="9">
        <v>18.795612680000001</v>
      </c>
      <c r="K131" s="9">
        <v>100.78298909999999</v>
      </c>
      <c r="L131" s="9" t="s">
        <v>40</v>
      </c>
      <c r="M131" s="9">
        <v>0</v>
      </c>
      <c r="N131" s="9">
        <v>2</v>
      </c>
      <c r="O131" s="9">
        <v>0</v>
      </c>
      <c r="P131" s="9">
        <v>0</v>
      </c>
      <c r="Q131" s="9">
        <v>0</v>
      </c>
      <c r="R131" s="9" t="s">
        <v>31</v>
      </c>
      <c r="S131" s="9" t="s">
        <v>41</v>
      </c>
      <c r="T131" s="9">
        <v>1</v>
      </c>
      <c r="U131" s="9">
        <v>2</v>
      </c>
      <c r="V131" s="9">
        <v>2</v>
      </c>
      <c r="W131" s="1"/>
      <c r="X131" s="1"/>
      <c r="Y131" s="1"/>
    </row>
    <row r="132" spans="1:25" ht="18.75" customHeight="1">
      <c r="A132" s="7">
        <v>128</v>
      </c>
      <c r="B132" s="8" t="s">
        <v>634</v>
      </c>
      <c r="C132" s="8" t="s">
        <v>635</v>
      </c>
      <c r="D132" s="10">
        <v>44999</v>
      </c>
      <c r="E132" s="12" t="s">
        <v>636</v>
      </c>
      <c r="F132" s="12" t="s">
        <v>636</v>
      </c>
      <c r="G132" s="12" t="s">
        <v>628</v>
      </c>
      <c r="H132" s="12" t="s">
        <v>46</v>
      </c>
      <c r="I132" s="9" t="s">
        <v>637</v>
      </c>
      <c r="J132" s="9">
        <v>19.17557459</v>
      </c>
      <c r="K132" s="9">
        <v>100.9181538</v>
      </c>
      <c r="L132" s="9" t="s">
        <v>40</v>
      </c>
      <c r="M132" s="9">
        <v>0</v>
      </c>
      <c r="N132" s="9">
        <v>2</v>
      </c>
      <c r="O132" s="9">
        <v>0</v>
      </c>
      <c r="P132" s="9">
        <v>0</v>
      </c>
      <c r="Q132" s="9">
        <v>0</v>
      </c>
      <c r="R132" s="9" t="s">
        <v>31</v>
      </c>
      <c r="S132" s="9" t="s">
        <v>41</v>
      </c>
      <c r="T132" s="9">
        <v>1</v>
      </c>
      <c r="U132" s="9">
        <v>2</v>
      </c>
      <c r="V132" s="9">
        <v>2</v>
      </c>
      <c r="W132" s="1"/>
      <c r="X132" s="1"/>
      <c r="Y132" s="1"/>
    </row>
    <row r="133" spans="1:25" ht="18.75" customHeight="1">
      <c r="A133" s="7">
        <v>129</v>
      </c>
      <c r="B133" s="8" t="s">
        <v>638</v>
      </c>
      <c r="C133" s="8" t="s">
        <v>639</v>
      </c>
      <c r="D133" s="10">
        <v>44999</v>
      </c>
      <c r="E133" s="12" t="s">
        <v>640</v>
      </c>
      <c r="F133" s="12" t="s">
        <v>640</v>
      </c>
      <c r="G133" s="12" t="s">
        <v>189</v>
      </c>
      <c r="H133" s="12" t="s">
        <v>183</v>
      </c>
      <c r="I133" s="9" t="s">
        <v>641</v>
      </c>
      <c r="J133" s="9">
        <v>15.99545307</v>
      </c>
      <c r="K133" s="9">
        <v>101.0656422</v>
      </c>
      <c r="L133" s="9" t="s">
        <v>40</v>
      </c>
      <c r="M133" s="9">
        <v>0</v>
      </c>
      <c r="N133" s="9">
        <v>2</v>
      </c>
      <c r="O133" s="9">
        <v>0</v>
      </c>
      <c r="P133" s="9">
        <v>0</v>
      </c>
      <c r="Q133" s="9">
        <v>0</v>
      </c>
      <c r="R133" s="9" t="s">
        <v>31</v>
      </c>
      <c r="S133" s="9" t="s">
        <v>41</v>
      </c>
      <c r="T133" s="9">
        <v>1</v>
      </c>
      <c r="U133" s="9">
        <v>2</v>
      </c>
      <c r="V133" s="9">
        <v>2</v>
      </c>
      <c r="W133" s="1"/>
      <c r="X133" s="1"/>
      <c r="Y133" s="1"/>
    </row>
    <row r="134" spans="1:25" ht="18.75" customHeight="1">
      <c r="A134" s="7">
        <v>130</v>
      </c>
      <c r="B134" s="8" t="s">
        <v>642</v>
      </c>
      <c r="C134" s="8" t="s">
        <v>643</v>
      </c>
      <c r="D134" s="10">
        <v>44999</v>
      </c>
      <c r="E134" s="12" t="s">
        <v>644</v>
      </c>
      <c r="F134" s="12" t="s">
        <v>51</v>
      </c>
      <c r="G134" s="12" t="s">
        <v>645</v>
      </c>
      <c r="H134" s="12" t="s">
        <v>183</v>
      </c>
      <c r="I134" s="9" t="s">
        <v>646</v>
      </c>
      <c r="J134" s="9">
        <v>15.36785555</v>
      </c>
      <c r="K134" s="9">
        <v>100.0139298</v>
      </c>
      <c r="L134" s="9" t="s">
        <v>40</v>
      </c>
      <c r="M134" s="9">
        <v>0</v>
      </c>
      <c r="N134" s="9">
        <v>2</v>
      </c>
      <c r="O134" s="9">
        <v>0</v>
      </c>
      <c r="P134" s="9">
        <v>0</v>
      </c>
      <c r="Q134" s="9">
        <v>0</v>
      </c>
      <c r="R134" s="9" t="s">
        <v>31</v>
      </c>
      <c r="S134" s="9" t="s">
        <v>41</v>
      </c>
      <c r="T134" s="9">
        <v>1</v>
      </c>
      <c r="U134" s="9">
        <v>2</v>
      </c>
      <c r="V134" s="9">
        <v>2</v>
      </c>
      <c r="W134" s="1"/>
      <c r="X134" s="1"/>
      <c r="Y134" s="1"/>
    </row>
    <row r="135" spans="1:25" ht="18.75" customHeight="1">
      <c r="A135" s="7">
        <v>131</v>
      </c>
      <c r="B135" s="8" t="s">
        <v>647</v>
      </c>
      <c r="C135" s="8" t="s">
        <v>648</v>
      </c>
      <c r="D135" s="10">
        <v>44999</v>
      </c>
      <c r="E135" s="12" t="s">
        <v>649</v>
      </c>
      <c r="F135" s="12" t="s">
        <v>51</v>
      </c>
      <c r="G135" s="12" t="s">
        <v>650</v>
      </c>
      <c r="H135" s="12" t="s">
        <v>183</v>
      </c>
      <c r="I135" s="9" t="s">
        <v>651</v>
      </c>
      <c r="J135" s="9">
        <v>15.19296928</v>
      </c>
      <c r="K135" s="9">
        <v>100.1361529</v>
      </c>
      <c r="L135" s="9" t="s">
        <v>40</v>
      </c>
      <c r="M135" s="9">
        <v>0</v>
      </c>
      <c r="N135" s="9">
        <v>2</v>
      </c>
      <c r="O135" s="9">
        <v>0</v>
      </c>
      <c r="P135" s="9">
        <v>0</v>
      </c>
      <c r="Q135" s="9">
        <v>0</v>
      </c>
      <c r="R135" s="9" t="s">
        <v>31</v>
      </c>
      <c r="S135" s="9" t="s">
        <v>41</v>
      </c>
      <c r="T135" s="9">
        <v>1</v>
      </c>
      <c r="U135" s="9">
        <v>2</v>
      </c>
      <c r="V135" s="9">
        <v>2</v>
      </c>
      <c r="W135" s="1"/>
      <c r="X135" s="1"/>
      <c r="Y135" s="1"/>
    </row>
    <row r="136" spans="1:25" ht="18.75" customHeight="1">
      <c r="A136" s="7">
        <v>132</v>
      </c>
      <c r="B136" s="8" t="s">
        <v>652</v>
      </c>
      <c r="C136" s="8" t="s">
        <v>653</v>
      </c>
      <c r="D136" s="10">
        <v>44999</v>
      </c>
      <c r="E136" s="12" t="s">
        <v>654</v>
      </c>
      <c r="F136" s="12" t="s">
        <v>655</v>
      </c>
      <c r="G136" s="12" t="s">
        <v>656</v>
      </c>
      <c r="H136" s="12" t="s">
        <v>201</v>
      </c>
      <c r="I136" s="9" t="s">
        <v>657</v>
      </c>
      <c r="J136" s="9">
        <v>17.321242000000002</v>
      </c>
      <c r="K136" s="9">
        <v>104.558637</v>
      </c>
      <c r="L136" s="9" t="s">
        <v>40</v>
      </c>
      <c r="M136" s="9">
        <v>0</v>
      </c>
      <c r="N136" s="9">
        <v>2</v>
      </c>
      <c r="O136" s="9">
        <v>0</v>
      </c>
      <c r="P136" s="9">
        <v>0</v>
      </c>
      <c r="Q136" s="9">
        <v>0</v>
      </c>
      <c r="R136" s="9" t="s">
        <v>31</v>
      </c>
      <c r="S136" s="9" t="s">
        <v>41</v>
      </c>
      <c r="T136" s="9">
        <v>1</v>
      </c>
      <c r="U136" s="9">
        <v>2</v>
      </c>
      <c r="V136" s="9">
        <v>2</v>
      </c>
      <c r="W136" s="1"/>
      <c r="X136" s="1"/>
      <c r="Y136" s="1"/>
    </row>
    <row r="137" spans="1:25" ht="18.75" customHeight="1">
      <c r="A137" s="7">
        <v>133</v>
      </c>
      <c r="B137" s="8" t="s">
        <v>658</v>
      </c>
      <c r="C137" s="8" t="s">
        <v>659</v>
      </c>
      <c r="D137" s="10">
        <v>44999</v>
      </c>
      <c r="E137" s="12" t="s">
        <v>660</v>
      </c>
      <c r="F137" s="12" t="s">
        <v>660</v>
      </c>
      <c r="G137" s="12" t="s">
        <v>661</v>
      </c>
      <c r="H137" s="12" t="s">
        <v>201</v>
      </c>
      <c r="I137" s="9" t="s">
        <v>662</v>
      </c>
      <c r="J137" s="9">
        <v>18.317648429999998</v>
      </c>
      <c r="K137" s="9">
        <v>103.3150083</v>
      </c>
      <c r="L137" s="9" t="s">
        <v>40</v>
      </c>
      <c r="M137" s="9">
        <v>0</v>
      </c>
      <c r="N137" s="9">
        <v>2</v>
      </c>
      <c r="O137" s="9">
        <v>0</v>
      </c>
      <c r="P137" s="9">
        <v>0</v>
      </c>
      <c r="Q137" s="9">
        <v>0</v>
      </c>
      <c r="R137" s="9" t="s">
        <v>31</v>
      </c>
      <c r="S137" s="9" t="s">
        <v>41</v>
      </c>
      <c r="T137" s="9">
        <v>1</v>
      </c>
      <c r="U137" s="9">
        <v>2</v>
      </c>
      <c r="V137" s="9">
        <v>2</v>
      </c>
      <c r="W137" s="1"/>
      <c r="X137" s="1"/>
      <c r="Y137" s="1"/>
    </row>
    <row r="138" spans="1:25" ht="18.75" customHeight="1">
      <c r="A138" s="7">
        <v>134</v>
      </c>
      <c r="B138" s="8" t="s">
        <v>663</v>
      </c>
      <c r="C138" s="8" t="s">
        <v>664</v>
      </c>
      <c r="D138" s="10">
        <v>44999</v>
      </c>
      <c r="E138" s="12" t="s">
        <v>51</v>
      </c>
      <c r="F138" s="12" t="s">
        <v>665</v>
      </c>
      <c r="G138" s="12" t="s">
        <v>661</v>
      </c>
      <c r="H138" s="12" t="s">
        <v>201</v>
      </c>
      <c r="I138" s="9" t="s">
        <v>666</v>
      </c>
      <c r="J138" s="9">
        <v>18.32344316</v>
      </c>
      <c r="K138" s="9">
        <v>103.6345317</v>
      </c>
      <c r="L138" s="9" t="s">
        <v>40</v>
      </c>
      <c r="M138" s="9">
        <v>0</v>
      </c>
      <c r="N138" s="9">
        <v>2</v>
      </c>
      <c r="O138" s="9">
        <v>0</v>
      </c>
      <c r="P138" s="9">
        <v>0</v>
      </c>
      <c r="Q138" s="9">
        <v>0</v>
      </c>
      <c r="R138" s="9" t="s">
        <v>31</v>
      </c>
      <c r="S138" s="9" t="s">
        <v>41</v>
      </c>
      <c r="T138" s="9">
        <v>1</v>
      </c>
      <c r="U138" s="9">
        <v>2</v>
      </c>
      <c r="V138" s="9">
        <v>2</v>
      </c>
      <c r="W138" s="1"/>
      <c r="X138" s="1"/>
      <c r="Y138" s="1"/>
    </row>
    <row r="139" spans="1:25" ht="18.75" customHeight="1">
      <c r="A139" s="7">
        <v>135</v>
      </c>
      <c r="B139" s="8" t="s">
        <v>667</v>
      </c>
      <c r="C139" s="8" t="s">
        <v>668</v>
      </c>
      <c r="D139" s="10">
        <v>44999</v>
      </c>
      <c r="E139" s="12" t="s">
        <v>669</v>
      </c>
      <c r="F139" s="12" t="s">
        <v>670</v>
      </c>
      <c r="G139" s="12" t="s">
        <v>671</v>
      </c>
      <c r="H139" s="12" t="s">
        <v>201</v>
      </c>
      <c r="I139" s="9" t="s">
        <v>672</v>
      </c>
      <c r="J139" s="9">
        <v>17.366312359999998</v>
      </c>
      <c r="K139" s="9">
        <v>103.8258764</v>
      </c>
      <c r="L139" s="9" t="s">
        <v>40</v>
      </c>
      <c r="M139" s="9">
        <v>0</v>
      </c>
      <c r="N139" s="9">
        <v>2</v>
      </c>
      <c r="O139" s="9">
        <v>0</v>
      </c>
      <c r="P139" s="9">
        <v>0</v>
      </c>
      <c r="Q139" s="9">
        <v>0</v>
      </c>
      <c r="R139" s="9" t="s">
        <v>31</v>
      </c>
      <c r="S139" s="9" t="s">
        <v>41</v>
      </c>
      <c r="T139" s="9">
        <v>1</v>
      </c>
      <c r="U139" s="9">
        <v>2</v>
      </c>
      <c r="V139" s="9">
        <v>2</v>
      </c>
      <c r="W139" s="1"/>
      <c r="X139" s="1"/>
      <c r="Y139" s="1"/>
    </row>
    <row r="140" spans="1:25" ht="18.75" customHeight="1">
      <c r="A140" s="7">
        <v>136</v>
      </c>
      <c r="B140" s="8" t="s">
        <v>673</v>
      </c>
      <c r="C140" s="8" t="s">
        <v>674</v>
      </c>
      <c r="D140" s="10">
        <v>44999</v>
      </c>
      <c r="E140" s="12" t="s">
        <v>675</v>
      </c>
      <c r="F140" s="12" t="s">
        <v>675</v>
      </c>
      <c r="G140" s="12" t="s">
        <v>671</v>
      </c>
      <c r="H140" s="12" t="s">
        <v>201</v>
      </c>
      <c r="I140" s="9" t="s">
        <v>676</v>
      </c>
      <c r="J140" s="9">
        <v>17.46815406</v>
      </c>
      <c r="K140" s="9">
        <v>103.4946394</v>
      </c>
      <c r="L140" s="9" t="s">
        <v>40</v>
      </c>
      <c r="M140" s="9">
        <v>0</v>
      </c>
      <c r="N140" s="9">
        <v>2</v>
      </c>
      <c r="O140" s="9">
        <v>0</v>
      </c>
      <c r="P140" s="9">
        <v>0</v>
      </c>
      <c r="Q140" s="9">
        <v>0</v>
      </c>
      <c r="R140" s="9" t="s">
        <v>31</v>
      </c>
      <c r="S140" s="9" t="s">
        <v>41</v>
      </c>
      <c r="T140" s="9">
        <v>1</v>
      </c>
      <c r="U140" s="9">
        <v>2</v>
      </c>
      <c r="V140" s="9">
        <v>2</v>
      </c>
      <c r="W140" s="1"/>
      <c r="X140" s="1"/>
      <c r="Y140" s="1"/>
    </row>
    <row r="141" spans="1:25" ht="18.75" customHeight="1">
      <c r="A141" s="7">
        <v>137</v>
      </c>
      <c r="B141" s="8" t="s">
        <v>677</v>
      </c>
      <c r="C141" s="8" t="s">
        <v>678</v>
      </c>
      <c r="D141" s="10">
        <v>44999</v>
      </c>
      <c r="E141" s="12" t="s">
        <v>679</v>
      </c>
      <c r="F141" s="12" t="s">
        <v>51</v>
      </c>
      <c r="G141" s="12" t="s">
        <v>680</v>
      </c>
      <c r="H141" s="12" t="s">
        <v>201</v>
      </c>
      <c r="I141" s="9" t="s">
        <v>681</v>
      </c>
      <c r="J141" s="9">
        <v>17.21137302</v>
      </c>
      <c r="K141" s="9">
        <v>102.45481409999999</v>
      </c>
      <c r="L141" s="9" t="s">
        <v>40</v>
      </c>
      <c r="M141" s="9">
        <v>0</v>
      </c>
      <c r="N141" s="9">
        <v>2</v>
      </c>
      <c r="O141" s="9">
        <v>0</v>
      </c>
      <c r="P141" s="9">
        <v>0</v>
      </c>
      <c r="Q141" s="9">
        <v>0</v>
      </c>
      <c r="R141" s="9" t="s">
        <v>31</v>
      </c>
      <c r="S141" s="9" t="s">
        <v>41</v>
      </c>
      <c r="T141" s="9">
        <v>1</v>
      </c>
      <c r="U141" s="9">
        <v>2</v>
      </c>
      <c r="V141" s="9">
        <v>2</v>
      </c>
      <c r="W141" s="1"/>
      <c r="X141" s="1"/>
      <c r="Y141" s="1"/>
    </row>
    <row r="142" spans="1:25" ht="18.75" customHeight="1">
      <c r="A142" s="7">
        <v>138</v>
      </c>
      <c r="B142" s="8" t="s">
        <v>682</v>
      </c>
      <c r="C142" s="8" t="s">
        <v>683</v>
      </c>
      <c r="D142" s="10">
        <v>44999</v>
      </c>
      <c r="E142" s="12" t="s">
        <v>684</v>
      </c>
      <c r="F142" s="12" t="s">
        <v>685</v>
      </c>
      <c r="G142" s="12" t="s">
        <v>686</v>
      </c>
      <c r="H142" s="12" t="s">
        <v>116</v>
      </c>
      <c r="I142" s="9" t="s">
        <v>687</v>
      </c>
      <c r="J142" s="9">
        <v>13.3616247</v>
      </c>
      <c r="K142" s="9">
        <v>99.947732819999999</v>
      </c>
      <c r="L142" s="9" t="s">
        <v>40</v>
      </c>
      <c r="M142" s="9">
        <v>0</v>
      </c>
      <c r="N142" s="9">
        <v>2</v>
      </c>
      <c r="O142" s="9">
        <v>0</v>
      </c>
      <c r="P142" s="9">
        <v>0</v>
      </c>
      <c r="Q142" s="9">
        <v>0</v>
      </c>
      <c r="R142" s="9" t="s">
        <v>31</v>
      </c>
      <c r="S142" s="9" t="s">
        <v>41</v>
      </c>
      <c r="T142" s="9">
        <v>1</v>
      </c>
      <c r="U142" s="9">
        <v>2</v>
      </c>
      <c r="V142" s="9">
        <v>2</v>
      </c>
      <c r="W142" s="1"/>
      <c r="X142" s="1"/>
      <c r="Y142" s="1"/>
    </row>
    <row r="143" spans="1:25" ht="18.75" customHeight="1">
      <c r="A143" s="7">
        <v>139</v>
      </c>
      <c r="B143" s="8" t="s">
        <v>688</v>
      </c>
      <c r="C143" s="8" t="s">
        <v>689</v>
      </c>
      <c r="D143" s="10">
        <v>44999</v>
      </c>
      <c r="E143" s="12" t="s">
        <v>690</v>
      </c>
      <c r="F143" s="12" t="s">
        <v>51</v>
      </c>
      <c r="G143" s="12" t="s">
        <v>563</v>
      </c>
      <c r="H143" s="12" t="s">
        <v>116</v>
      </c>
      <c r="I143" s="9" t="s">
        <v>691</v>
      </c>
      <c r="J143" s="9">
        <v>13.531586130000001</v>
      </c>
      <c r="K143" s="9">
        <v>99.793710689999997</v>
      </c>
      <c r="L143" s="9" t="s">
        <v>40</v>
      </c>
      <c r="M143" s="9">
        <v>0</v>
      </c>
      <c r="N143" s="9">
        <v>2</v>
      </c>
      <c r="O143" s="9">
        <v>0</v>
      </c>
      <c r="P143" s="9">
        <v>0</v>
      </c>
      <c r="Q143" s="9">
        <v>0</v>
      </c>
      <c r="R143" s="9" t="s">
        <v>31</v>
      </c>
      <c r="S143" s="9" t="s">
        <v>41</v>
      </c>
      <c r="T143" s="9">
        <v>1</v>
      </c>
      <c r="U143" s="9">
        <v>2</v>
      </c>
      <c r="V143" s="9">
        <v>2</v>
      </c>
      <c r="W143" s="1"/>
      <c r="X143" s="1"/>
      <c r="Y143" s="1"/>
    </row>
    <row r="144" spans="1:25" ht="18.75" customHeight="1">
      <c r="A144" s="7">
        <v>140</v>
      </c>
      <c r="B144" s="8" t="s">
        <v>692</v>
      </c>
      <c r="C144" s="8" t="s">
        <v>693</v>
      </c>
      <c r="D144" s="10">
        <v>44999</v>
      </c>
      <c r="E144" s="12" t="s">
        <v>694</v>
      </c>
      <c r="F144" s="12" t="s">
        <v>695</v>
      </c>
      <c r="G144" s="12" t="s">
        <v>370</v>
      </c>
      <c r="H144" s="12" t="s">
        <v>355</v>
      </c>
      <c r="I144" s="9" t="s">
        <v>696</v>
      </c>
      <c r="J144" s="9">
        <v>8.8718846029999998</v>
      </c>
      <c r="K144" s="9">
        <v>98.363860430000003</v>
      </c>
      <c r="L144" s="9" t="s">
        <v>40</v>
      </c>
      <c r="M144" s="9">
        <v>0</v>
      </c>
      <c r="N144" s="9">
        <v>2</v>
      </c>
      <c r="O144" s="9">
        <v>0</v>
      </c>
      <c r="P144" s="9">
        <v>0</v>
      </c>
      <c r="Q144" s="9">
        <v>0</v>
      </c>
      <c r="R144" s="9" t="s">
        <v>31</v>
      </c>
      <c r="S144" s="9" t="s">
        <v>41</v>
      </c>
      <c r="T144" s="9">
        <v>1</v>
      </c>
      <c r="U144" s="9">
        <v>2</v>
      </c>
      <c r="V144" s="9">
        <v>2</v>
      </c>
      <c r="W144" s="1"/>
      <c r="X144" s="1"/>
      <c r="Y144" s="1"/>
    </row>
    <row r="145" spans="1:25" ht="18.75" customHeight="1">
      <c r="A145" s="7">
        <v>141</v>
      </c>
      <c r="B145" s="8" t="s">
        <v>697</v>
      </c>
      <c r="C145" s="8" t="s">
        <v>698</v>
      </c>
      <c r="D145" s="10">
        <v>44999</v>
      </c>
      <c r="E145" s="12" t="s">
        <v>699</v>
      </c>
      <c r="F145" s="12" t="s">
        <v>700</v>
      </c>
      <c r="G145" s="12" t="s">
        <v>216</v>
      </c>
      <c r="H145" s="12" t="s">
        <v>201</v>
      </c>
      <c r="I145" s="9" t="s">
        <v>701</v>
      </c>
      <c r="J145" s="9">
        <v>17.565548</v>
      </c>
      <c r="K145" s="9">
        <v>102.8019623</v>
      </c>
      <c r="L145" s="9" t="s">
        <v>40</v>
      </c>
      <c r="M145" s="9">
        <v>0</v>
      </c>
      <c r="N145" s="9">
        <v>2</v>
      </c>
      <c r="O145" s="9">
        <v>0</v>
      </c>
      <c r="P145" s="9">
        <v>0</v>
      </c>
      <c r="Q145" s="9">
        <v>0</v>
      </c>
      <c r="R145" s="9" t="s">
        <v>31</v>
      </c>
      <c r="S145" s="9" t="s">
        <v>41</v>
      </c>
      <c r="T145" s="9">
        <v>1</v>
      </c>
      <c r="U145" s="9">
        <v>2</v>
      </c>
      <c r="V145" s="9">
        <v>2</v>
      </c>
      <c r="W145" s="1"/>
      <c r="X145" s="1"/>
      <c r="Y145" s="1"/>
    </row>
    <row r="146" spans="1:25" ht="18.75" customHeight="1">
      <c r="A146" s="7">
        <v>142</v>
      </c>
      <c r="B146" s="8" t="s">
        <v>702</v>
      </c>
      <c r="C146" s="8" t="s">
        <v>703</v>
      </c>
      <c r="D146" s="10">
        <v>44999</v>
      </c>
      <c r="E146" s="12" t="s">
        <v>215</v>
      </c>
      <c r="F146" s="12" t="s">
        <v>700</v>
      </c>
      <c r="G146" s="12" t="s">
        <v>216</v>
      </c>
      <c r="H146" s="12" t="s">
        <v>201</v>
      </c>
      <c r="I146" s="9" t="s">
        <v>455</v>
      </c>
      <c r="J146" s="9">
        <v>17.393439000000001</v>
      </c>
      <c r="K146" s="9">
        <v>102.76637700000001</v>
      </c>
      <c r="L146" s="9" t="s">
        <v>40</v>
      </c>
      <c r="M146" s="9">
        <v>0</v>
      </c>
      <c r="N146" s="9">
        <v>2</v>
      </c>
      <c r="O146" s="9">
        <v>0</v>
      </c>
      <c r="P146" s="9">
        <v>0</v>
      </c>
      <c r="Q146" s="9">
        <v>0</v>
      </c>
      <c r="R146" s="9" t="s">
        <v>31</v>
      </c>
      <c r="S146" s="9" t="s">
        <v>41</v>
      </c>
      <c r="T146" s="9">
        <v>1</v>
      </c>
      <c r="U146" s="9">
        <v>2</v>
      </c>
      <c r="V146" s="9">
        <v>2</v>
      </c>
      <c r="W146" s="1"/>
      <c r="X146" s="1"/>
      <c r="Y146" s="1"/>
    </row>
    <row r="147" spans="1:25" ht="18.75" customHeight="1">
      <c r="A147" s="7">
        <v>143</v>
      </c>
      <c r="B147" s="8" t="s">
        <v>704</v>
      </c>
      <c r="C147" s="8" t="s">
        <v>705</v>
      </c>
      <c r="D147" s="10">
        <v>44999</v>
      </c>
      <c r="E147" s="12" t="s">
        <v>706</v>
      </c>
      <c r="F147" s="12" t="s">
        <v>51</v>
      </c>
      <c r="G147" s="12" t="s">
        <v>241</v>
      </c>
      <c r="H147" s="12" t="s">
        <v>63</v>
      </c>
      <c r="I147" s="9" t="s">
        <v>242</v>
      </c>
      <c r="J147" s="9">
        <v>14.982805000000001</v>
      </c>
      <c r="K147" s="9">
        <v>103.079848</v>
      </c>
      <c r="L147" s="9" t="s">
        <v>40</v>
      </c>
      <c r="M147" s="9">
        <v>0</v>
      </c>
      <c r="N147" s="9">
        <v>2</v>
      </c>
      <c r="O147" s="9">
        <v>0</v>
      </c>
      <c r="P147" s="9">
        <v>0</v>
      </c>
      <c r="Q147" s="9">
        <v>0</v>
      </c>
      <c r="R147" s="9" t="s">
        <v>31</v>
      </c>
      <c r="S147" s="9" t="s">
        <v>41</v>
      </c>
      <c r="T147" s="9">
        <v>1</v>
      </c>
      <c r="U147" s="9">
        <v>2</v>
      </c>
      <c r="V147" s="9">
        <v>2</v>
      </c>
      <c r="W147" s="1"/>
      <c r="X147" s="1"/>
      <c r="Y147" s="1"/>
    </row>
    <row r="148" spans="1:25" ht="18.75" customHeight="1">
      <c r="A148" s="7">
        <v>144</v>
      </c>
      <c r="B148" s="8" t="s">
        <v>707</v>
      </c>
      <c r="C148" s="8" t="s">
        <v>708</v>
      </c>
      <c r="D148" s="10">
        <v>44999</v>
      </c>
      <c r="E148" s="12" t="s">
        <v>709</v>
      </c>
      <c r="F148" s="12" t="s">
        <v>710</v>
      </c>
      <c r="G148" s="12" t="s">
        <v>62</v>
      </c>
      <c r="H148" s="12" t="s">
        <v>63</v>
      </c>
      <c r="I148" s="9" t="s">
        <v>711</v>
      </c>
      <c r="J148" s="9">
        <v>15.0978741</v>
      </c>
      <c r="K148" s="9">
        <v>102.2720513</v>
      </c>
      <c r="L148" s="9" t="s">
        <v>40</v>
      </c>
      <c r="M148" s="9">
        <v>0</v>
      </c>
      <c r="N148" s="9">
        <v>2</v>
      </c>
      <c r="O148" s="9">
        <v>0</v>
      </c>
      <c r="P148" s="9">
        <v>0</v>
      </c>
      <c r="Q148" s="9">
        <v>0</v>
      </c>
      <c r="R148" s="9" t="s">
        <v>31</v>
      </c>
      <c r="S148" s="9" t="s">
        <v>41</v>
      </c>
      <c r="T148" s="9">
        <v>1</v>
      </c>
      <c r="U148" s="9">
        <v>2</v>
      </c>
      <c r="V148" s="9">
        <v>2</v>
      </c>
      <c r="W148" s="1"/>
      <c r="X148" s="1"/>
      <c r="Y148" s="1"/>
    </row>
    <row r="149" spans="1:25" ht="18.75" customHeight="1">
      <c r="A149" s="7">
        <v>145</v>
      </c>
      <c r="B149" s="8" t="s">
        <v>712</v>
      </c>
      <c r="C149" s="8" t="s">
        <v>713</v>
      </c>
      <c r="D149" s="10">
        <v>44999</v>
      </c>
      <c r="E149" s="12" t="s">
        <v>714</v>
      </c>
      <c r="F149" s="12" t="s">
        <v>51</v>
      </c>
      <c r="G149" s="12" t="s">
        <v>62</v>
      </c>
      <c r="H149" s="12" t="s">
        <v>63</v>
      </c>
      <c r="I149" s="9" t="s">
        <v>715</v>
      </c>
      <c r="J149" s="9">
        <v>15.027023</v>
      </c>
      <c r="K149" s="9">
        <v>102.08213499999999</v>
      </c>
      <c r="L149" s="9" t="s">
        <v>40</v>
      </c>
      <c r="M149" s="9">
        <v>0</v>
      </c>
      <c r="N149" s="9">
        <v>2</v>
      </c>
      <c r="O149" s="9">
        <v>0</v>
      </c>
      <c r="P149" s="9">
        <v>0</v>
      </c>
      <c r="Q149" s="9">
        <v>0</v>
      </c>
      <c r="R149" s="9" t="s">
        <v>31</v>
      </c>
      <c r="S149" s="9" t="s">
        <v>41</v>
      </c>
      <c r="T149" s="9">
        <v>1</v>
      </c>
      <c r="U149" s="9">
        <v>2</v>
      </c>
      <c r="V149" s="9">
        <v>2</v>
      </c>
      <c r="W149" s="1"/>
      <c r="X149" s="1"/>
      <c r="Y149" s="1"/>
    </row>
    <row r="150" spans="1:25" ht="18.75" customHeight="1">
      <c r="A150" s="7">
        <v>146</v>
      </c>
      <c r="B150" s="8" t="s">
        <v>716</v>
      </c>
      <c r="C150" s="8" t="s">
        <v>717</v>
      </c>
      <c r="D150" s="10">
        <v>44999</v>
      </c>
      <c r="E150" s="12" t="s">
        <v>718</v>
      </c>
      <c r="F150" s="12" t="s">
        <v>719</v>
      </c>
      <c r="G150" s="12" t="s">
        <v>498</v>
      </c>
      <c r="H150" s="12" t="s">
        <v>63</v>
      </c>
      <c r="I150" s="9" t="s">
        <v>720</v>
      </c>
      <c r="J150" s="9">
        <v>14.620816</v>
      </c>
      <c r="K150" s="9">
        <v>103.27724499999999</v>
      </c>
      <c r="L150" s="9" t="s">
        <v>40</v>
      </c>
      <c r="M150" s="9">
        <v>0</v>
      </c>
      <c r="N150" s="9">
        <v>2</v>
      </c>
      <c r="O150" s="9">
        <v>0</v>
      </c>
      <c r="P150" s="9">
        <v>0</v>
      </c>
      <c r="Q150" s="9">
        <v>0</v>
      </c>
      <c r="R150" s="9" t="s">
        <v>31</v>
      </c>
      <c r="S150" s="9" t="s">
        <v>41</v>
      </c>
      <c r="T150" s="9">
        <v>1</v>
      </c>
      <c r="U150" s="9">
        <v>2</v>
      </c>
      <c r="V150" s="9">
        <v>2</v>
      </c>
      <c r="W150" s="1"/>
      <c r="X150" s="1"/>
      <c r="Y150" s="1"/>
    </row>
    <row r="151" spans="1:25" ht="18.75" customHeight="1">
      <c r="A151" s="7">
        <v>147</v>
      </c>
      <c r="B151" s="8" t="s">
        <v>721</v>
      </c>
      <c r="C151" s="8" t="s">
        <v>722</v>
      </c>
      <c r="D151" s="10">
        <v>44999</v>
      </c>
      <c r="E151" s="12" t="s">
        <v>723</v>
      </c>
      <c r="F151" s="12" t="s">
        <v>51</v>
      </c>
      <c r="G151" s="12" t="s">
        <v>490</v>
      </c>
      <c r="H151" s="12" t="s">
        <v>63</v>
      </c>
      <c r="I151" s="9" t="s">
        <v>491</v>
      </c>
      <c r="J151" s="9">
        <v>15.771369</v>
      </c>
      <c r="K151" s="9">
        <v>102.025159</v>
      </c>
      <c r="L151" s="9" t="s">
        <v>40</v>
      </c>
      <c r="M151" s="9">
        <v>0</v>
      </c>
      <c r="N151" s="9">
        <v>2</v>
      </c>
      <c r="O151" s="9">
        <v>0</v>
      </c>
      <c r="P151" s="9">
        <v>0</v>
      </c>
      <c r="Q151" s="9">
        <v>0</v>
      </c>
      <c r="R151" s="9" t="s">
        <v>31</v>
      </c>
      <c r="S151" s="9" t="s">
        <v>41</v>
      </c>
      <c r="T151" s="9">
        <v>1</v>
      </c>
      <c r="U151" s="9">
        <v>2</v>
      </c>
      <c r="V151" s="9">
        <v>2</v>
      </c>
      <c r="W151" s="1"/>
      <c r="X151" s="1"/>
      <c r="Y151" s="1"/>
    </row>
    <row r="152" spans="1:25" ht="18.75" customHeight="1">
      <c r="A152" s="7">
        <v>148</v>
      </c>
      <c r="B152" s="8" t="s">
        <v>724</v>
      </c>
      <c r="C152" s="8" t="s">
        <v>725</v>
      </c>
      <c r="D152" s="10">
        <v>44999</v>
      </c>
      <c r="E152" s="12" t="s">
        <v>726</v>
      </c>
      <c r="F152" s="12" t="s">
        <v>727</v>
      </c>
      <c r="G152" s="12" t="s">
        <v>265</v>
      </c>
      <c r="H152" s="12" t="s">
        <v>76</v>
      </c>
      <c r="I152" s="9" t="s">
        <v>728</v>
      </c>
      <c r="J152" s="9">
        <v>14.460694</v>
      </c>
      <c r="K152" s="9">
        <v>100.92235100000001</v>
      </c>
      <c r="L152" s="9" t="s">
        <v>40</v>
      </c>
      <c r="M152" s="9">
        <v>0</v>
      </c>
      <c r="N152" s="9">
        <v>2</v>
      </c>
      <c r="O152" s="9">
        <v>0</v>
      </c>
      <c r="P152" s="9">
        <v>0</v>
      </c>
      <c r="Q152" s="9">
        <v>0</v>
      </c>
      <c r="R152" s="9" t="s">
        <v>31</v>
      </c>
      <c r="S152" s="9" t="s">
        <v>41</v>
      </c>
      <c r="T152" s="9">
        <v>1</v>
      </c>
      <c r="U152" s="9">
        <v>2</v>
      </c>
      <c r="V152" s="9">
        <v>2</v>
      </c>
      <c r="W152" s="1"/>
      <c r="X152" s="1"/>
      <c r="Y152" s="1"/>
    </row>
    <row r="153" spans="1:25" ht="18.75" customHeight="1">
      <c r="A153" s="7">
        <v>149</v>
      </c>
      <c r="B153" s="8" t="s">
        <v>729</v>
      </c>
      <c r="C153" s="8" t="s">
        <v>730</v>
      </c>
      <c r="D153" s="10">
        <v>44999</v>
      </c>
      <c r="E153" s="12" t="s">
        <v>731</v>
      </c>
      <c r="F153" s="12" t="s">
        <v>732</v>
      </c>
      <c r="G153" s="12" t="s">
        <v>265</v>
      </c>
      <c r="H153" s="12" t="s">
        <v>76</v>
      </c>
      <c r="I153" s="9" t="s">
        <v>733</v>
      </c>
      <c r="J153" s="9">
        <v>14.694627000000001</v>
      </c>
      <c r="K153" s="9">
        <v>100.86731399999999</v>
      </c>
      <c r="L153" s="9" t="s">
        <v>40</v>
      </c>
      <c r="M153" s="9">
        <v>0</v>
      </c>
      <c r="N153" s="9">
        <v>2</v>
      </c>
      <c r="O153" s="9">
        <v>0</v>
      </c>
      <c r="P153" s="9">
        <v>0</v>
      </c>
      <c r="Q153" s="9">
        <v>0</v>
      </c>
      <c r="R153" s="9" t="s">
        <v>31</v>
      </c>
      <c r="S153" s="9" t="s">
        <v>41</v>
      </c>
      <c r="T153" s="9">
        <v>1</v>
      </c>
      <c r="U153" s="9">
        <v>2</v>
      </c>
      <c r="V153" s="9">
        <v>2</v>
      </c>
      <c r="W153" s="1"/>
      <c r="X153" s="1"/>
      <c r="Y153" s="1"/>
    </row>
    <row r="154" spans="1:25" ht="18.75" customHeight="1">
      <c r="A154" s="7">
        <v>150</v>
      </c>
      <c r="B154" s="8" t="s">
        <v>734</v>
      </c>
      <c r="C154" s="8" t="s">
        <v>735</v>
      </c>
      <c r="D154" s="10">
        <v>44999</v>
      </c>
      <c r="E154" s="12" t="s">
        <v>736</v>
      </c>
      <c r="F154" s="12" t="s">
        <v>737</v>
      </c>
      <c r="G154" s="12" t="s">
        <v>81</v>
      </c>
      <c r="H154" s="12" t="s">
        <v>76</v>
      </c>
      <c r="I154" s="9" t="s">
        <v>515</v>
      </c>
      <c r="J154" s="9">
        <v>13.991612999999999</v>
      </c>
      <c r="K154" s="9">
        <v>100.55101000000001</v>
      </c>
      <c r="L154" s="9" t="s">
        <v>40</v>
      </c>
      <c r="M154" s="9">
        <v>0</v>
      </c>
      <c r="N154" s="9">
        <v>2</v>
      </c>
      <c r="O154" s="9">
        <v>0</v>
      </c>
      <c r="P154" s="9">
        <v>0</v>
      </c>
      <c r="Q154" s="9">
        <v>0</v>
      </c>
      <c r="R154" s="9" t="s">
        <v>31</v>
      </c>
      <c r="S154" s="9" t="s">
        <v>41</v>
      </c>
      <c r="T154" s="9">
        <v>1</v>
      </c>
      <c r="U154" s="9">
        <v>2</v>
      </c>
      <c r="V154" s="9">
        <v>2</v>
      </c>
      <c r="W154" s="1"/>
      <c r="X154" s="1"/>
      <c r="Y154" s="1"/>
    </row>
    <row r="155" spans="1:25" ht="18.75" customHeight="1">
      <c r="A155" s="7">
        <v>151</v>
      </c>
      <c r="B155" s="8" t="s">
        <v>738</v>
      </c>
      <c r="C155" s="8" t="s">
        <v>739</v>
      </c>
      <c r="D155" s="10">
        <v>44999</v>
      </c>
      <c r="E155" s="12" t="s">
        <v>740</v>
      </c>
      <c r="F155" s="12" t="s">
        <v>741</v>
      </c>
      <c r="G155" s="12" t="s">
        <v>510</v>
      </c>
      <c r="H155" s="12" t="s">
        <v>76</v>
      </c>
      <c r="I155" s="9" t="s">
        <v>742</v>
      </c>
      <c r="J155" s="9">
        <v>14.163809000000001</v>
      </c>
      <c r="K155" s="9">
        <v>101.00754999999999</v>
      </c>
      <c r="L155" s="9" t="s">
        <v>40</v>
      </c>
      <c r="M155" s="9">
        <v>0</v>
      </c>
      <c r="N155" s="9">
        <v>2</v>
      </c>
      <c r="O155" s="9">
        <v>0</v>
      </c>
      <c r="P155" s="9">
        <v>0</v>
      </c>
      <c r="Q155" s="9">
        <v>0</v>
      </c>
      <c r="R155" s="9" t="s">
        <v>31</v>
      </c>
      <c r="S155" s="9" t="s">
        <v>41</v>
      </c>
      <c r="T155" s="9">
        <v>1</v>
      </c>
      <c r="U155" s="9">
        <v>2</v>
      </c>
      <c r="V155" s="9">
        <v>2</v>
      </c>
      <c r="W155" s="1"/>
      <c r="X155" s="1"/>
      <c r="Y155" s="1"/>
    </row>
    <row r="156" spans="1:25" ht="18.75" customHeight="1">
      <c r="A156" s="7">
        <v>152</v>
      </c>
      <c r="B156" s="8" t="s">
        <v>743</v>
      </c>
      <c r="C156" s="8" t="s">
        <v>744</v>
      </c>
      <c r="D156" s="10">
        <v>44999</v>
      </c>
      <c r="E156" s="12" t="s">
        <v>745</v>
      </c>
      <c r="F156" s="12" t="s">
        <v>746</v>
      </c>
      <c r="G156" s="12" t="s">
        <v>747</v>
      </c>
      <c r="H156" s="12" t="s">
        <v>76</v>
      </c>
      <c r="I156" s="9" t="s">
        <v>748</v>
      </c>
      <c r="J156" s="9">
        <v>14.045382999999999</v>
      </c>
      <c r="K156" s="9">
        <v>101.633214</v>
      </c>
      <c r="L156" s="9" t="s">
        <v>40</v>
      </c>
      <c r="M156" s="9">
        <v>0</v>
      </c>
      <c r="N156" s="9">
        <v>2</v>
      </c>
      <c r="O156" s="9">
        <v>0</v>
      </c>
      <c r="P156" s="9">
        <v>0</v>
      </c>
      <c r="Q156" s="9">
        <v>0</v>
      </c>
      <c r="R156" s="9" t="s">
        <v>31</v>
      </c>
      <c r="S156" s="9" t="s">
        <v>41</v>
      </c>
      <c r="T156" s="9">
        <v>1</v>
      </c>
      <c r="U156" s="9">
        <v>2</v>
      </c>
      <c r="V156" s="9">
        <v>2</v>
      </c>
      <c r="W156" s="1"/>
      <c r="X156" s="1"/>
      <c r="Y156" s="1"/>
    </row>
    <row r="157" spans="1:25" ht="18.75" customHeight="1">
      <c r="A157" s="7">
        <v>153</v>
      </c>
      <c r="B157" s="8" t="s">
        <v>749</v>
      </c>
      <c r="C157" s="8" t="s">
        <v>750</v>
      </c>
      <c r="D157" s="10">
        <v>44999</v>
      </c>
      <c r="E157" s="12" t="s">
        <v>751</v>
      </c>
      <c r="F157" s="12" t="s">
        <v>746</v>
      </c>
      <c r="G157" s="12" t="s">
        <v>747</v>
      </c>
      <c r="H157" s="12" t="s">
        <v>76</v>
      </c>
      <c r="I157" s="9" t="s">
        <v>748</v>
      </c>
      <c r="J157" s="9">
        <v>13.904168</v>
      </c>
      <c r="K157" s="9">
        <v>101.658548</v>
      </c>
      <c r="L157" s="9" t="s">
        <v>40</v>
      </c>
      <c r="M157" s="9">
        <v>0</v>
      </c>
      <c r="N157" s="9">
        <v>2</v>
      </c>
      <c r="O157" s="9">
        <v>0</v>
      </c>
      <c r="P157" s="9">
        <v>0</v>
      </c>
      <c r="Q157" s="9">
        <v>0</v>
      </c>
      <c r="R157" s="9" t="s">
        <v>31</v>
      </c>
      <c r="S157" s="9" t="s">
        <v>41</v>
      </c>
      <c r="T157" s="9">
        <v>1</v>
      </c>
      <c r="U157" s="9">
        <v>2</v>
      </c>
      <c r="V157" s="9">
        <v>2</v>
      </c>
      <c r="W157" s="1"/>
      <c r="X157" s="1"/>
      <c r="Y157" s="1"/>
    </row>
    <row r="158" spans="1:25" ht="18.75" customHeight="1">
      <c r="A158" s="7">
        <v>154</v>
      </c>
      <c r="B158" s="8" t="s">
        <v>752</v>
      </c>
      <c r="C158" s="8" t="s">
        <v>753</v>
      </c>
      <c r="D158" s="10">
        <v>44999</v>
      </c>
      <c r="E158" s="12" t="s">
        <v>754</v>
      </c>
      <c r="F158" s="12" t="s">
        <v>524</v>
      </c>
      <c r="G158" s="12" t="s">
        <v>92</v>
      </c>
      <c r="H158" s="12" t="s">
        <v>93</v>
      </c>
      <c r="I158" s="9" t="s">
        <v>755</v>
      </c>
      <c r="J158" s="9">
        <v>13.271974999999999</v>
      </c>
      <c r="K158" s="9">
        <v>100.935512</v>
      </c>
      <c r="L158" s="9" t="s">
        <v>40</v>
      </c>
      <c r="M158" s="9">
        <v>0</v>
      </c>
      <c r="N158" s="9">
        <v>2</v>
      </c>
      <c r="O158" s="9">
        <v>0</v>
      </c>
      <c r="P158" s="9">
        <v>0</v>
      </c>
      <c r="Q158" s="9">
        <v>0</v>
      </c>
      <c r="R158" s="9" t="s">
        <v>31</v>
      </c>
      <c r="S158" s="9" t="s">
        <v>41</v>
      </c>
      <c r="T158" s="9">
        <v>1</v>
      </c>
      <c r="U158" s="9">
        <v>2</v>
      </c>
      <c r="V158" s="9">
        <v>2</v>
      </c>
      <c r="W158" s="1"/>
      <c r="X158" s="1"/>
      <c r="Y158" s="1"/>
    </row>
    <row r="159" spans="1:25" ht="18.75" customHeight="1">
      <c r="A159" s="7">
        <v>155</v>
      </c>
      <c r="B159" s="8" t="s">
        <v>756</v>
      </c>
      <c r="C159" s="8" t="s">
        <v>757</v>
      </c>
      <c r="D159" s="10">
        <v>44999</v>
      </c>
      <c r="E159" s="12" t="s">
        <v>758</v>
      </c>
      <c r="F159" s="12" t="s">
        <v>759</v>
      </c>
      <c r="G159" s="12" t="s">
        <v>534</v>
      </c>
      <c r="H159" s="12" t="s">
        <v>93</v>
      </c>
      <c r="I159" s="9" t="s">
        <v>535</v>
      </c>
      <c r="J159" s="9">
        <v>13.70589732</v>
      </c>
      <c r="K159" s="9">
        <v>101.052922</v>
      </c>
      <c r="L159" s="9" t="s">
        <v>40</v>
      </c>
      <c r="M159" s="9">
        <v>0</v>
      </c>
      <c r="N159" s="9">
        <v>2</v>
      </c>
      <c r="O159" s="9">
        <v>0</v>
      </c>
      <c r="P159" s="9">
        <v>0</v>
      </c>
      <c r="Q159" s="9">
        <v>0</v>
      </c>
      <c r="R159" s="9" t="s">
        <v>31</v>
      </c>
      <c r="S159" s="9" t="s">
        <v>41</v>
      </c>
      <c r="T159" s="9">
        <v>1</v>
      </c>
      <c r="U159" s="9">
        <v>2</v>
      </c>
      <c r="V159" s="9">
        <v>2</v>
      </c>
      <c r="W159" s="1"/>
      <c r="X159" s="1"/>
      <c r="Y159" s="1"/>
    </row>
    <row r="160" spans="1:25" ht="18.75" customHeight="1">
      <c r="A160" s="7">
        <v>156</v>
      </c>
      <c r="B160" s="8" t="s">
        <v>760</v>
      </c>
      <c r="C160" s="8" t="s">
        <v>761</v>
      </c>
      <c r="D160" s="10">
        <v>44999</v>
      </c>
      <c r="E160" s="12" t="s">
        <v>762</v>
      </c>
      <c r="F160" s="12" t="s">
        <v>763</v>
      </c>
      <c r="G160" s="12" t="s">
        <v>534</v>
      </c>
      <c r="H160" s="12" t="s">
        <v>93</v>
      </c>
      <c r="I160" s="9" t="s">
        <v>764</v>
      </c>
      <c r="J160" s="9">
        <v>13.577154889999999</v>
      </c>
      <c r="K160" s="9">
        <v>101.2773263</v>
      </c>
      <c r="L160" s="9" t="s">
        <v>40</v>
      </c>
      <c r="M160" s="9">
        <v>0</v>
      </c>
      <c r="N160" s="9">
        <v>2</v>
      </c>
      <c r="O160" s="9">
        <v>0</v>
      </c>
      <c r="P160" s="9">
        <v>0</v>
      </c>
      <c r="Q160" s="9">
        <v>0</v>
      </c>
      <c r="R160" s="9" t="s">
        <v>31</v>
      </c>
      <c r="S160" s="9" t="s">
        <v>41</v>
      </c>
      <c r="T160" s="9">
        <v>1</v>
      </c>
      <c r="U160" s="9">
        <v>2</v>
      </c>
      <c r="V160" s="9">
        <v>2</v>
      </c>
      <c r="W160" s="1"/>
      <c r="X160" s="1"/>
      <c r="Y160" s="1"/>
    </row>
    <row r="161" spans="1:25" ht="18.75" customHeight="1">
      <c r="A161" s="7">
        <v>157</v>
      </c>
      <c r="B161" s="8" t="s">
        <v>765</v>
      </c>
      <c r="C161" s="8" t="s">
        <v>766</v>
      </c>
      <c r="D161" s="10">
        <v>44999</v>
      </c>
      <c r="E161" s="12" t="s">
        <v>767</v>
      </c>
      <c r="F161" s="12" t="s">
        <v>554</v>
      </c>
      <c r="G161" s="12" t="s">
        <v>103</v>
      </c>
      <c r="H161" s="12" t="s">
        <v>104</v>
      </c>
      <c r="I161" s="9" t="s">
        <v>555</v>
      </c>
      <c r="J161" s="9">
        <v>14.011609999999999</v>
      </c>
      <c r="K161" s="9">
        <v>100.21178</v>
      </c>
      <c r="L161" s="9" t="s">
        <v>40</v>
      </c>
      <c r="M161" s="9">
        <v>0</v>
      </c>
      <c r="N161" s="9">
        <v>2</v>
      </c>
      <c r="O161" s="9">
        <v>0</v>
      </c>
      <c r="P161" s="9">
        <v>0</v>
      </c>
      <c r="Q161" s="9">
        <v>0</v>
      </c>
      <c r="R161" s="9" t="s">
        <v>31</v>
      </c>
      <c r="S161" s="9" t="s">
        <v>41</v>
      </c>
      <c r="T161" s="9">
        <v>1</v>
      </c>
      <c r="U161" s="9">
        <v>2</v>
      </c>
      <c r="V161" s="9">
        <v>2</v>
      </c>
      <c r="W161" s="1"/>
      <c r="X161" s="1"/>
      <c r="Y161" s="1"/>
    </row>
    <row r="162" spans="1:25" ht="18.75" customHeight="1">
      <c r="A162" s="7">
        <v>158</v>
      </c>
      <c r="B162" s="8" t="s">
        <v>768</v>
      </c>
      <c r="C162" s="8" t="s">
        <v>769</v>
      </c>
      <c r="D162" s="10">
        <v>44999</v>
      </c>
      <c r="E162" s="12" t="s">
        <v>546</v>
      </c>
      <c r="F162" s="12" t="s">
        <v>770</v>
      </c>
      <c r="G162" s="12" t="s">
        <v>311</v>
      </c>
      <c r="H162" s="12" t="s">
        <v>104</v>
      </c>
      <c r="I162" s="9" t="s">
        <v>312</v>
      </c>
      <c r="J162" s="9">
        <v>14.037224999999999</v>
      </c>
      <c r="K162" s="9">
        <v>99.577984999999998</v>
      </c>
      <c r="L162" s="9" t="s">
        <v>40</v>
      </c>
      <c r="M162" s="9">
        <v>0</v>
      </c>
      <c r="N162" s="9">
        <v>2</v>
      </c>
      <c r="O162" s="9">
        <v>0</v>
      </c>
      <c r="P162" s="9">
        <v>0</v>
      </c>
      <c r="Q162" s="9">
        <v>0</v>
      </c>
      <c r="R162" s="9" t="s">
        <v>31</v>
      </c>
      <c r="S162" s="9" t="s">
        <v>41</v>
      </c>
      <c r="T162" s="9">
        <v>1</v>
      </c>
      <c r="U162" s="9">
        <v>2</v>
      </c>
      <c r="V162" s="9">
        <v>2</v>
      </c>
      <c r="W162" s="1"/>
      <c r="X162" s="1"/>
      <c r="Y162" s="1"/>
    </row>
    <row r="163" spans="1:25" ht="18.75" customHeight="1">
      <c r="A163" s="7">
        <v>159</v>
      </c>
      <c r="B163" s="8" t="s">
        <v>771</v>
      </c>
      <c r="C163" s="8" t="s">
        <v>772</v>
      </c>
      <c r="D163" s="10">
        <v>44999</v>
      </c>
      <c r="E163" s="12" t="s">
        <v>773</v>
      </c>
      <c r="F163" s="12" t="s">
        <v>774</v>
      </c>
      <c r="G163" s="12" t="s">
        <v>550</v>
      </c>
      <c r="H163" s="12" t="s">
        <v>104</v>
      </c>
      <c r="I163" s="9" t="s">
        <v>775</v>
      </c>
      <c r="J163" s="9">
        <v>14.431953</v>
      </c>
      <c r="K163" s="9">
        <v>100.14296899999999</v>
      </c>
      <c r="L163" s="9" t="s">
        <v>40</v>
      </c>
      <c r="M163" s="9">
        <v>0</v>
      </c>
      <c r="N163" s="9">
        <v>2</v>
      </c>
      <c r="O163" s="9">
        <v>0</v>
      </c>
      <c r="P163" s="9">
        <v>0</v>
      </c>
      <c r="Q163" s="9">
        <v>0</v>
      </c>
      <c r="R163" s="9" t="s">
        <v>31</v>
      </c>
      <c r="S163" s="9" t="s">
        <v>41</v>
      </c>
      <c r="T163" s="9">
        <v>1</v>
      </c>
      <c r="U163" s="9">
        <v>2</v>
      </c>
      <c r="V163" s="9">
        <v>2</v>
      </c>
      <c r="W163" s="1"/>
      <c r="X163" s="1"/>
      <c r="Y163" s="1"/>
    </row>
    <row r="164" spans="1:25" ht="18.75" customHeight="1">
      <c r="A164" s="7">
        <v>160</v>
      </c>
      <c r="B164" s="8" t="s">
        <v>776</v>
      </c>
      <c r="C164" s="8" t="s">
        <v>777</v>
      </c>
      <c r="D164" s="10">
        <v>44999</v>
      </c>
      <c r="E164" s="12" t="s">
        <v>778</v>
      </c>
      <c r="F164" s="12" t="s">
        <v>779</v>
      </c>
      <c r="G164" s="12" t="s">
        <v>550</v>
      </c>
      <c r="H164" s="12" t="s">
        <v>104</v>
      </c>
      <c r="I164" s="9" t="s">
        <v>780</v>
      </c>
      <c r="J164" s="9">
        <v>14.172940000000001</v>
      </c>
      <c r="K164" s="9">
        <v>99.956120999999996</v>
      </c>
      <c r="L164" s="9" t="s">
        <v>40</v>
      </c>
      <c r="M164" s="9">
        <v>0</v>
      </c>
      <c r="N164" s="9">
        <v>2</v>
      </c>
      <c r="O164" s="9">
        <v>0</v>
      </c>
      <c r="P164" s="9">
        <v>0</v>
      </c>
      <c r="Q164" s="9">
        <v>0</v>
      </c>
      <c r="R164" s="9" t="s">
        <v>31</v>
      </c>
      <c r="S164" s="9" t="s">
        <v>41</v>
      </c>
      <c r="T164" s="9">
        <v>1</v>
      </c>
      <c r="U164" s="9">
        <v>2</v>
      </c>
      <c r="V164" s="9">
        <v>2</v>
      </c>
      <c r="W164" s="1"/>
      <c r="X164" s="1"/>
      <c r="Y164" s="1"/>
    </row>
    <row r="165" spans="1:25" ht="18.75" customHeight="1">
      <c r="A165" s="7">
        <v>161</v>
      </c>
      <c r="B165" s="8" t="s">
        <v>781</v>
      </c>
      <c r="C165" s="8" t="s">
        <v>782</v>
      </c>
      <c r="D165" s="10">
        <v>44999</v>
      </c>
      <c r="E165" s="12" t="s">
        <v>783</v>
      </c>
      <c r="F165" s="12" t="s">
        <v>51</v>
      </c>
      <c r="G165" s="12" t="s">
        <v>354</v>
      </c>
      <c r="H165" s="12" t="s">
        <v>355</v>
      </c>
      <c r="I165" s="9" t="s">
        <v>784</v>
      </c>
      <c r="J165" s="9">
        <v>9.1149900000000006</v>
      </c>
      <c r="K165" s="9">
        <v>99.346480999999997</v>
      </c>
      <c r="L165" s="9" t="s">
        <v>40</v>
      </c>
      <c r="M165" s="9">
        <v>0</v>
      </c>
      <c r="N165" s="9">
        <v>2</v>
      </c>
      <c r="O165" s="9">
        <v>0</v>
      </c>
      <c r="P165" s="9">
        <v>0</v>
      </c>
      <c r="Q165" s="9">
        <v>0</v>
      </c>
      <c r="R165" s="9" t="s">
        <v>31</v>
      </c>
      <c r="S165" s="9" t="s">
        <v>41</v>
      </c>
      <c r="T165" s="9">
        <v>1</v>
      </c>
      <c r="U165" s="9">
        <v>2</v>
      </c>
      <c r="V165" s="9">
        <v>2</v>
      </c>
      <c r="W165" s="1"/>
      <c r="X165" s="1"/>
      <c r="Y165" s="1"/>
    </row>
    <row r="166" spans="1:25" ht="18.75" customHeight="1">
      <c r="A166" s="7">
        <v>162</v>
      </c>
      <c r="B166" s="8" t="s">
        <v>785</v>
      </c>
      <c r="C166" s="8" t="s">
        <v>786</v>
      </c>
      <c r="D166" s="10">
        <v>44999</v>
      </c>
      <c r="E166" s="12" t="s">
        <v>787</v>
      </c>
      <c r="F166" s="12" t="s">
        <v>788</v>
      </c>
      <c r="G166" s="12" t="s">
        <v>390</v>
      </c>
      <c r="H166" s="12" t="s">
        <v>355</v>
      </c>
      <c r="I166" s="9" t="s">
        <v>789</v>
      </c>
      <c r="J166" s="9">
        <v>8.8466539999999991</v>
      </c>
      <c r="K166" s="9">
        <v>99.900638000000001</v>
      </c>
      <c r="L166" s="9" t="s">
        <v>40</v>
      </c>
      <c r="M166" s="9">
        <v>0</v>
      </c>
      <c r="N166" s="9">
        <v>2</v>
      </c>
      <c r="O166" s="9">
        <v>0</v>
      </c>
      <c r="P166" s="9">
        <v>0</v>
      </c>
      <c r="Q166" s="9">
        <v>0</v>
      </c>
      <c r="R166" s="9" t="s">
        <v>31</v>
      </c>
      <c r="S166" s="9" t="s">
        <v>41</v>
      </c>
      <c r="T166" s="9">
        <v>1</v>
      </c>
      <c r="U166" s="9">
        <v>2</v>
      </c>
      <c r="V166" s="9">
        <v>2</v>
      </c>
      <c r="W166" s="1"/>
      <c r="X166" s="1"/>
      <c r="Y166" s="1"/>
    </row>
    <row r="167" spans="1:25" ht="18.75" customHeight="1">
      <c r="A167" s="7">
        <v>163</v>
      </c>
      <c r="B167" s="8" t="s">
        <v>790</v>
      </c>
      <c r="C167" s="8" t="s">
        <v>791</v>
      </c>
      <c r="D167" s="10">
        <v>44999</v>
      </c>
      <c r="E167" s="12" t="s">
        <v>792</v>
      </c>
      <c r="F167" s="12" t="s">
        <v>793</v>
      </c>
      <c r="G167" s="12" t="s">
        <v>360</v>
      </c>
      <c r="H167" s="12" t="s">
        <v>355</v>
      </c>
      <c r="I167" s="9" t="s">
        <v>794</v>
      </c>
      <c r="J167" s="9">
        <v>8.3641120000000004</v>
      </c>
      <c r="K167" s="9">
        <v>98.751450000000006</v>
      </c>
      <c r="L167" s="9" t="s">
        <v>40</v>
      </c>
      <c r="M167" s="9">
        <v>0</v>
      </c>
      <c r="N167" s="9">
        <v>2</v>
      </c>
      <c r="O167" s="9">
        <v>0</v>
      </c>
      <c r="P167" s="9">
        <v>0</v>
      </c>
      <c r="Q167" s="9">
        <v>0</v>
      </c>
      <c r="R167" s="9" t="s">
        <v>31</v>
      </c>
      <c r="S167" s="9" t="s">
        <v>41</v>
      </c>
      <c r="T167" s="9">
        <v>1</v>
      </c>
      <c r="U167" s="9">
        <v>2</v>
      </c>
      <c r="V167" s="9">
        <v>2</v>
      </c>
      <c r="W167" s="1"/>
      <c r="X167" s="1"/>
      <c r="Y167" s="1"/>
    </row>
    <row r="168" spans="1:25" ht="18.75" customHeight="1">
      <c r="A168" s="7">
        <v>164</v>
      </c>
      <c r="B168" s="8" t="s">
        <v>795</v>
      </c>
      <c r="C168" s="8" t="s">
        <v>796</v>
      </c>
      <c r="D168" s="10">
        <v>45027</v>
      </c>
      <c r="E168" s="9" t="s">
        <v>797</v>
      </c>
      <c r="F168" s="9" t="s">
        <v>91</v>
      </c>
      <c r="G168" s="9" t="s">
        <v>92</v>
      </c>
      <c r="H168" s="9" t="s">
        <v>93</v>
      </c>
      <c r="I168" s="9" t="s">
        <v>94</v>
      </c>
      <c r="J168" s="9">
        <v>12.92479679</v>
      </c>
      <c r="K168" s="9">
        <v>100.86706169999999</v>
      </c>
      <c r="L168" s="9" t="s">
        <v>798</v>
      </c>
      <c r="M168" s="9">
        <v>0</v>
      </c>
      <c r="N168" s="9">
        <v>0</v>
      </c>
      <c r="O168" s="9">
        <v>0</v>
      </c>
      <c r="P168" s="9">
        <v>0</v>
      </c>
      <c r="Q168" s="9">
        <v>1</v>
      </c>
      <c r="R168" s="9" t="s">
        <v>32</v>
      </c>
      <c r="S168" s="9" t="s">
        <v>66</v>
      </c>
      <c r="T168" s="9">
        <v>0</v>
      </c>
      <c r="U168" s="9">
        <v>2</v>
      </c>
      <c r="V168" s="9">
        <v>0</v>
      </c>
      <c r="W168" s="1"/>
      <c r="X168" s="1"/>
      <c r="Y168" s="1"/>
    </row>
    <row r="169" spans="1:25" ht="18.75" customHeight="1">
      <c r="A169" s="7">
        <v>165</v>
      </c>
      <c r="B169" s="17" t="s">
        <v>799</v>
      </c>
      <c r="C169" s="17" t="s">
        <v>800</v>
      </c>
      <c r="D169" s="13">
        <v>45096</v>
      </c>
      <c r="E169" s="15" t="s">
        <v>801</v>
      </c>
      <c r="F169" s="15" t="s">
        <v>51</v>
      </c>
      <c r="G169" s="15" t="s">
        <v>617</v>
      </c>
      <c r="H169" s="15" t="s">
        <v>38</v>
      </c>
      <c r="I169" s="9" t="s">
        <v>802</v>
      </c>
      <c r="J169" s="16">
        <v>19.315277850000001</v>
      </c>
      <c r="K169" s="16">
        <v>97.965773200000001</v>
      </c>
      <c r="L169" s="16" t="s">
        <v>40</v>
      </c>
      <c r="M169" s="16">
        <v>0</v>
      </c>
      <c r="N169" s="16">
        <v>2</v>
      </c>
      <c r="O169" s="16">
        <v>0</v>
      </c>
      <c r="P169" s="16">
        <v>0</v>
      </c>
      <c r="Q169" s="16">
        <v>0</v>
      </c>
      <c r="R169" s="16" t="s">
        <v>31</v>
      </c>
      <c r="S169" s="16" t="s">
        <v>41</v>
      </c>
      <c r="T169" s="16">
        <v>1</v>
      </c>
      <c r="U169" s="16">
        <v>2</v>
      </c>
      <c r="V169" s="16">
        <v>2</v>
      </c>
      <c r="W169" s="6"/>
      <c r="X169" s="6"/>
      <c r="Y169" s="6"/>
    </row>
    <row r="170" spans="1:25" ht="18.75" customHeight="1">
      <c r="A170" s="7">
        <v>166</v>
      </c>
      <c r="B170" s="17" t="s">
        <v>803</v>
      </c>
      <c r="C170" s="17" t="s">
        <v>804</v>
      </c>
      <c r="D170" s="13">
        <v>45096</v>
      </c>
      <c r="E170" s="15" t="s">
        <v>805</v>
      </c>
      <c r="F170" s="15" t="s">
        <v>51</v>
      </c>
      <c r="G170" s="15" t="s">
        <v>805</v>
      </c>
      <c r="H170" s="15" t="s">
        <v>53</v>
      </c>
      <c r="I170" s="9" t="s">
        <v>806</v>
      </c>
      <c r="J170" s="16">
        <v>16.543187679999999</v>
      </c>
      <c r="K170" s="16">
        <v>104.69444180000001</v>
      </c>
      <c r="L170" s="16" t="s">
        <v>40</v>
      </c>
      <c r="M170" s="16">
        <v>0</v>
      </c>
      <c r="N170" s="16">
        <v>2</v>
      </c>
      <c r="O170" s="16">
        <v>0</v>
      </c>
      <c r="P170" s="16">
        <v>0</v>
      </c>
      <c r="Q170" s="16">
        <v>0</v>
      </c>
      <c r="R170" s="16" t="s">
        <v>31</v>
      </c>
      <c r="S170" s="16" t="s">
        <v>41</v>
      </c>
      <c r="T170" s="16">
        <v>1</v>
      </c>
      <c r="U170" s="16">
        <v>2</v>
      </c>
      <c r="V170" s="16">
        <v>2</v>
      </c>
      <c r="W170" s="6"/>
      <c r="X170" s="6"/>
      <c r="Y170" s="6"/>
    </row>
    <row r="171" spans="1:25" ht="18.75" customHeight="1">
      <c r="A171" s="7">
        <v>167</v>
      </c>
      <c r="B171" s="17" t="s">
        <v>807</v>
      </c>
      <c r="C171" s="17" t="s">
        <v>808</v>
      </c>
      <c r="D171" s="13">
        <v>45096</v>
      </c>
      <c r="E171" s="15" t="s">
        <v>809</v>
      </c>
      <c r="F171" s="15" t="s">
        <v>810</v>
      </c>
      <c r="G171" s="15" t="s">
        <v>811</v>
      </c>
      <c r="H171" s="15" t="s">
        <v>53</v>
      </c>
      <c r="I171" s="9" t="s">
        <v>812</v>
      </c>
      <c r="J171" s="16">
        <v>15.88878265</v>
      </c>
      <c r="K171" s="16">
        <v>104.6250347</v>
      </c>
      <c r="L171" s="16" t="s">
        <v>40</v>
      </c>
      <c r="M171" s="16">
        <v>0</v>
      </c>
      <c r="N171" s="16">
        <v>2</v>
      </c>
      <c r="O171" s="16">
        <v>0</v>
      </c>
      <c r="P171" s="16">
        <v>0</v>
      </c>
      <c r="Q171" s="16">
        <v>0</v>
      </c>
      <c r="R171" s="16" t="s">
        <v>31</v>
      </c>
      <c r="S171" s="16" t="s">
        <v>41</v>
      </c>
      <c r="T171" s="16">
        <v>1</v>
      </c>
      <c r="U171" s="16">
        <v>2</v>
      </c>
      <c r="V171" s="16">
        <v>2</v>
      </c>
      <c r="W171" s="6"/>
      <c r="X171" s="6"/>
      <c r="Y171" s="6"/>
    </row>
    <row r="172" spans="1:25" ht="18.75" customHeight="1">
      <c r="A172" s="7">
        <v>168</v>
      </c>
      <c r="B172" s="17" t="s">
        <v>813</v>
      </c>
      <c r="C172" s="17" t="s">
        <v>814</v>
      </c>
      <c r="D172" s="13">
        <v>45096</v>
      </c>
      <c r="E172" s="15" t="s">
        <v>70</v>
      </c>
      <c r="F172" s="15" t="s">
        <v>51</v>
      </c>
      <c r="G172" s="15" t="s">
        <v>485</v>
      </c>
      <c r="H172" s="15" t="s">
        <v>53</v>
      </c>
      <c r="I172" s="9" t="s">
        <v>815</v>
      </c>
      <c r="J172" s="16">
        <v>15.79789317</v>
      </c>
      <c r="K172" s="16">
        <v>104.144639</v>
      </c>
      <c r="L172" s="16" t="s">
        <v>40</v>
      </c>
      <c r="M172" s="16">
        <v>0</v>
      </c>
      <c r="N172" s="16">
        <v>2</v>
      </c>
      <c r="O172" s="16">
        <v>0</v>
      </c>
      <c r="P172" s="16">
        <v>0</v>
      </c>
      <c r="Q172" s="16">
        <v>0</v>
      </c>
      <c r="R172" s="16" t="s">
        <v>31</v>
      </c>
      <c r="S172" s="16" t="s">
        <v>41</v>
      </c>
      <c r="T172" s="16">
        <v>1</v>
      </c>
      <c r="U172" s="16">
        <v>2</v>
      </c>
      <c r="V172" s="16">
        <v>2</v>
      </c>
      <c r="W172" s="6"/>
      <c r="X172" s="6"/>
      <c r="Y172" s="6"/>
    </row>
    <row r="173" spans="1:25" ht="18.75" customHeight="1">
      <c r="A173" s="7">
        <v>169</v>
      </c>
      <c r="B173" s="17" t="s">
        <v>816</v>
      </c>
      <c r="C173" s="17" t="s">
        <v>817</v>
      </c>
      <c r="D173" s="13">
        <v>45096</v>
      </c>
      <c r="E173" s="15" t="s">
        <v>818</v>
      </c>
      <c r="F173" s="15" t="s">
        <v>818</v>
      </c>
      <c r="G173" s="15" t="s">
        <v>171</v>
      </c>
      <c r="H173" s="15" t="s">
        <v>46</v>
      </c>
      <c r="I173" s="9" t="s">
        <v>819</v>
      </c>
      <c r="J173" s="16">
        <v>16.725242999999999</v>
      </c>
      <c r="K173" s="16">
        <v>98.594622999999999</v>
      </c>
      <c r="L173" s="16" t="s">
        <v>40</v>
      </c>
      <c r="M173" s="16">
        <v>0</v>
      </c>
      <c r="N173" s="16">
        <v>2</v>
      </c>
      <c r="O173" s="16">
        <v>0</v>
      </c>
      <c r="P173" s="16">
        <v>0</v>
      </c>
      <c r="Q173" s="16">
        <v>0</v>
      </c>
      <c r="R173" s="16" t="s">
        <v>31</v>
      </c>
      <c r="S173" s="16" t="s">
        <v>41</v>
      </c>
      <c r="T173" s="16">
        <v>1</v>
      </c>
      <c r="U173" s="16">
        <v>2</v>
      </c>
      <c r="V173" s="16">
        <v>2</v>
      </c>
      <c r="W173" s="6"/>
      <c r="X173" s="6"/>
      <c r="Y173" s="6"/>
    </row>
    <row r="174" spans="1:25" ht="18.75" customHeight="1">
      <c r="A174" s="7">
        <v>170</v>
      </c>
      <c r="B174" s="17" t="s">
        <v>820</v>
      </c>
      <c r="C174" s="17" t="s">
        <v>821</v>
      </c>
      <c r="D174" s="13">
        <v>45096</v>
      </c>
      <c r="E174" s="15" t="s">
        <v>822</v>
      </c>
      <c r="F174" s="15" t="s">
        <v>51</v>
      </c>
      <c r="G174" s="15" t="s">
        <v>823</v>
      </c>
      <c r="H174" s="15" t="s">
        <v>46</v>
      </c>
      <c r="I174" s="9" t="s">
        <v>824</v>
      </c>
      <c r="J174" s="16">
        <v>17.039489</v>
      </c>
      <c r="K174" s="16">
        <v>99.822733999999997</v>
      </c>
      <c r="L174" s="16" t="s">
        <v>40</v>
      </c>
      <c r="M174" s="16">
        <v>0</v>
      </c>
      <c r="N174" s="16">
        <v>2</v>
      </c>
      <c r="O174" s="16">
        <v>0</v>
      </c>
      <c r="P174" s="16">
        <v>0</v>
      </c>
      <c r="Q174" s="16">
        <v>0</v>
      </c>
      <c r="R174" s="16" t="s">
        <v>31</v>
      </c>
      <c r="S174" s="16" t="s">
        <v>41</v>
      </c>
      <c r="T174" s="16">
        <v>1</v>
      </c>
      <c r="U174" s="16">
        <v>2</v>
      </c>
      <c r="V174" s="16">
        <v>2</v>
      </c>
      <c r="W174" s="6"/>
      <c r="X174" s="6"/>
      <c r="Y174" s="6"/>
    </row>
    <row r="175" spans="1:25" ht="18.75" customHeight="1">
      <c r="A175" s="7">
        <v>171</v>
      </c>
      <c r="B175" s="17" t="s">
        <v>825</v>
      </c>
      <c r="C175" s="17" t="s">
        <v>826</v>
      </c>
      <c r="D175" s="13">
        <v>45096</v>
      </c>
      <c r="E175" s="15" t="s">
        <v>827</v>
      </c>
      <c r="F175" s="15" t="s">
        <v>181</v>
      </c>
      <c r="G175" s="15" t="s">
        <v>182</v>
      </c>
      <c r="H175" s="15" t="s">
        <v>183</v>
      </c>
      <c r="I175" s="9" t="s">
        <v>828</v>
      </c>
      <c r="J175" s="16">
        <v>15.407128999999999</v>
      </c>
      <c r="K175" s="16">
        <v>100.14810300000001</v>
      </c>
      <c r="L175" s="16" t="s">
        <v>40</v>
      </c>
      <c r="M175" s="16">
        <v>0</v>
      </c>
      <c r="N175" s="16">
        <v>2</v>
      </c>
      <c r="O175" s="16">
        <v>0</v>
      </c>
      <c r="P175" s="16">
        <v>0</v>
      </c>
      <c r="Q175" s="16">
        <v>0</v>
      </c>
      <c r="R175" s="16" t="s">
        <v>31</v>
      </c>
      <c r="S175" s="16" t="s">
        <v>41</v>
      </c>
      <c r="T175" s="16">
        <v>1</v>
      </c>
      <c r="U175" s="16">
        <v>2</v>
      </c>
      <c r="V175" s="16">
        <v>2</v>
      </c>
      <c r="W175" s="6"/>
      <c r="X175" s="6"/>
      <c r="Y175" s="6"/>
    </row>
    <row r="176" spans="1:25" ht="18.75" customHeight="1">
      <c r="A176" s="7">
        <v>172</v>
      </c>
      <c r="B176" s="17" t="s">
        <v>829</v>
      </c>
      <c r="C176" s="17" t="s">
        <v>830</v>
      </c>
      <c r="D176" s="13">
        <v>45096</v>
      </c>
      <c r="E176" s="15" t="s">
        <v>831</v>
      </c>
      <c r="F176" s="15" t="s">
        <v>831</v>
      </c>
      <c r="G176" s="15" t="s">
        <v>832</v>
      </c>
      <c r="H176" s="15" t="s">
        <v>183</v>
      </c>
      <c r="I176" s="9" t="s">
        <v>833</v>
      </c>
      <c r="J176" s="16">
        <v>14.817496999999999</v>
      </c>
      <c r="K176" s="16">
        <v>100.50856</v>
      </c>
      <c r="L176" s="16" t="s">
        <v>40</v>
      </c>
      <c r="M176" s="16">
        <v>0</v>
      </c>
      <c r="N176" s="16">
        <v>2</v>
      </c>
      <c r="O176" s="16">
        <v>0</v>
      </c>
      <c r="P176" s="16">
        <v>0</v>
      </c>
      <c r="Q176" s="16">
        <v>0</v>
      </c>
      <c r="R176" s="16" t="s">
        <v>31</v>
      </c>
      <c r="S176" s="16" t="s">
        <v>41</v>
      </c>
      <c r="T176" s="16">
        <v>1</v>
      </c>
      <c r="U176" s="16">
        <v>2</v>
      </c>
      <c r="V176" s="16">
        <v>2</v>
      </c>
      <c r="W176" s="6"/>
      <c r="X176" s="6"/>
      <c r="Y176" s="6"/>
    </row>
    <row r="177" spans="1:25" ht="18.75" customHeight="1">
      <c r="A177" s="7">
        <v>173</v>
      </c>
      <c r="B177" s="17" t="s">
        <v>834</v>
      </c>
      <c r="C177" s="17" t="s">
        <v>835</v>
      </c>
      <c r="D177" s="13">
        <v>45096</v>
      </c>
      <c r="E177" s="15" t="s">
        <v>836</v>
      </c>
      <c r="F177" s="15" t="s">
        <v>837</v>
      </c>
      <c r="G177" s="15" t="s">
        <v>838</v>
      </c>
      <c r="H177" s="15" t="s">
        <v>53</v>
      </c>
      <c r="I177" s="9" t="s">
        <v>839</v>
      </c>
      <c r="J177" s="16">
        <v>16.166314</v>
      </c>
      <c r="K177" s="16">
        <v>103.282363</v>
      </c>
      <c r="L177" s="16" t="s">
        <v>40</v>
      </c>
      <c r="M177" s="16">
        <v>0</v>
      </c>
      <c r="N177" s="16">
        <v>2</v>
      </c>
      <c r="O177" s="16">
        <v>0</v>
      </c>
      <c r="P177" s="16">
        <v>0</v>
      </c>
      <c r="Q177" s="16">
        <v>0</v>
      </c>
      <c r="R177" s="16" t="s">
        <v>31</v>
      </c>
      <c r="S177" s="16" t="s">
        <v>41</v>
      </c>
      <c r="T177" s="16">
        <v>1</v>
      </c>
      <c r="U177" s="16">
        <v>2</v>
      </c>
      <c r="V177" s="16">
        <v>2</v>
      </c>
      <c r="W177" s="6"/>
      <c r="X177" s="6"/>
      <c r="Y177" s="6"/>
    </row>
    <row r="178" spans="1:25" ht="18.75" customHeight="1">
      <c r="A178" s="7">
        <v>174</v>
      </c>
      <c r="B178" s="17" t="s">
        <v>840</v>
      </c>
      <c r="C178" s="17" t="s">
        <v>841</v>
      </c>
      <c r="D178" s="13">
        <v>45096</v>
      </c>
      <c r="E178" s="15" t="s">
        <v>842</v>
      </c>
      <c r="F178" s="15" t="s">
        <v>489</v>
      </c>
      <c r="G178" s="15" t="s">
        <v>57</v>
      </c>
      <c r="H178" s="15" t="s">
        <v>53</v>
      </c>
      <c r="I178" s="9" t="s">
        <v>843</v>
      </c>
      <c r="J178" s="16">
        <v>16.294737000000001</v>
      </c>
      <c r="K178" s="16">
        <v>103.976187</v>
      </c>
      <c r="L178" s="16" t="s">
        <v>40</v>
      </c>
      <c r="M178" s="16">
        <v>0</v>
      </c>
      <c r="N178" s="16">
        <v>2</v>
      </c>
      <c r="O178" s="16">
        <v>0</v>
      </c>
      <c r="P178" s="16">
        <v>0</v>
      </c>
      <c r="Q178" s="16">
        <v>0</v>
      </c>
      <c r="R178" s="16" t="s">
        <v>31</v>
      </c>
      <c r="S178" s="16" t="s">
        <v>41</v>
      </c>
      <c r="T178" s="16">
        <v>1</v>
      </c>
      <c r="U178" s="16">
        <v>2</v>
      </c>
      <c r="V178" s="16">
        <v>2</v>
      </c>
      <c r="W178" s="6"/>
      <c r="X178" s="6"/>
      <c r="Y178" s="6"/>
    </row>
    <row r="179" spans="1:25" ht="18.75" customHeight="1">
      <c r="A179" s="7">
        <v>175</v>
      </c>
      <c r="B179" s="17" t="s">
        <v>844</v>
      </c>
      <c r="C179" s="17" t="s">
        <v>845</v>
      </c>
      <c r="D179" s="13">
        <v>45096</v>
      </c>
      <c r="E179" s="15" t="s">
        <v>70</v>
      </c>
      <c r="F179" s="15" t="s">
        <v>846</v>
      </c>
      <c r="G179" s="15" t="s">
        <v>52</v>
      </c>
      <c r="H179" s="15" t="s">
        <v>53</v>
      </c>
      <c r="I179" s="9" t="s">
        <v>847</v>
      </c>
      <c r="J179" s="16">
        <v>15.253549</v>
      </c>
      <c r="K179" s="16">
        <v>104.83722899999999</v>
      </c>
      <c r="L179" s="16" t="s">
        <v>40</v>
      </c>
      <c r="M179" s="16">
        <v>0</v>
      </c>
      <c r="N179" s="16">
        <v>2</v>
      </c>
      <c r="O179" s="16">
        <v>0</v>
      </c>
      <c r="P179" s="16">
        <v>0</v>
      </c>
      <c r="Q179" s="16">
        <v>0</v>
      </c>
      <c r="R179" s="16" t="s">
        <v>31</v>
      </c>
      <c r="S179" s="16" t="s">
        <v>41</v>
      </c>
      <c r="T179" s="16">
        <v>1</v>
      </c>
      <c r="U179" s="16">
        <v>2</v>
      </c>
      <c r="V179" s="16">
        <v>2</v>
      </c>
      <c r="W179" s="6"/>
      <c r="X179" s="6"/>
      <c r="Y179" s="6"/>
    </row>
    <row r="180" spans="1:25" ht="18.75" customHeight="1">
      <c r="A180" s="7">
        <v>176</v>
      </c>
      <c r="B180" s="17" t="s">
        <v>848</v>
      </c>
      <c r="C180" s="17" t="s">
        <v>849</v>
      </c>
      <c r="D180" s="13">
        <v>45096</v>
      </c>
      <c r="E180" s="15" t="s">
        <v>850</v>
      </c>
      <c r="F180" s="15" t="s">
        <v>846</v>
      </c>
      <c r="G180" s="15" t="s">
        <v>52</v>
      </c>
      <c r="H180" s="15" t="s">
        <v>53</v>
      </c>
      <c r="I180" s="9" t="s">
        <v>847</v>
      </c>
      <c r="J180" s="16">
        <v>15.291638000000001</v>
      </c>
      <c r="K180" s="16">
        <v>104.78575600000001</v>
      </c>
      <c r="L180" s="16" t="s">
        <v>40</v>
      </c>
      <c r="M180" s="16">
        <v>0</v>
      </c>
      <c r="N180" s="16">
        <v>2</v>
      </c>
      <c r="O180" s="16">
        <v>0</v>
      </c>
      <c r="P180" s="16">
        <v>0</v>
      </c>
      <c r="Q180" s="16">
        <v>0</v>
      </c>
      <c r="R180" s="16" t="s">
        <v>31</v>
      </c>
      <c r="S180" s="16" t="s">
        <v>41</v>
      </c>
      <c r="T180" s="16">
        <v>1</v>
      </c>
      <c r="U180" s="16">
        <v>2</v>
      </c>
      <c r="V180" s="16">
        <v>2</v>
      </c>
      <c r="W180" s="6"/>
      <c r="X180" s="6"/>
      <c r="Y180" s="6"/>
    </row>
    <row r="181" spans="1:25" ht="18.75" customHeight="1">
      <c r="A181" s="7">
        <v>177</v>
      </c>
      <c r="B181" s="17" t="s">
        <v>851</v>
      </c>
      <c r="C181" s="17" t="s">
        <v>852</v>
      </c>
      <c r="D181" s="13">
        <v>45096</v>
      </c>
      <c r="E181" s="15" t="s">
        <v>853</v>
      </c>
      <c r="F181" s="15" t="s">
        <v>51</v>
      </c>
      <c r="G181" s="15" t="s">
        <v>854</v>
      </c>
      <c r="H181" s="15" t="s">
        <v>53</v>
      </c>
      <c r="I181" s="9" t="s">
        <v>855</v>
      </c>
      <c r="J181" s="16">
        <v>16.442451999999999</v>
      </c>
      <c r="K181" s="16">
        <v>103.519713</v>
      </c>
      <c r="L181" s="16" t="s">
        <v>40</v>
      </c>
      <c r="M181" s="16">
        <v>0</v>
      </c>
      <c r="N181" s="16">
        <v>2</v>
      </c>
      <c r="O181" s="16">
        <v>0</v>
      </c>
      <c r="P181" s="16">
        <v>0</v>
      </c>
      <c r="Q181" s="16">
        <v>0</v>
      </c>
      <c r="R181" s="16" t="s">
        <v>31</v>
      </c>
      <c r="S181" s="16" t="s">
        <v>41</v>
      </c>
      <c r="T181" s="16">
        <v>1</v>
      </c>
      <c r="U181" s="16">
        <v>2</v>
      </c>
      <c r="V181" s="16">
        <v>2</v>
      </c>
      <c r="W181" s="6"/>
      <c r="X181" s="6"/>
      <c r="Y181" s="6"/>
    </row>
    <row r="182" spans="1:25" ht="18.75" customHeight="1">
      <c r="A182" s="7">
        <v>178</v>
      </c>
      <c r="B182" s="17" t="s">
        <v>856</v>
      </c>
      <c r="C182" s="17" t="s">
        <v>857</v>
      </c>
      <c r="D182" s="13">
        <v>45096</v>
      </c>
      <c r="E182" s="15" t="s">
        <v>858</v>
      </c>
      <c r="F182" s="15" t="s">
        <v>859</v>
      </c>
      <c r="G182" s="15" t="s">
        <v>576</v>
      </c>
      <c r="H182" s="15" t="s">
        <v>76</v>
      </c>
      <c r="I182" s="9" t="s">
        <v>860</v>
      </c>
      <c r="J182" s="16">
        <v>14.665474</v>
      </c>
      <c r="K182" s="16">
        <v>100.472487</v>
      </c>
      <c r="L182" s="16" t="s">
        <v>40</v>
      </c>
      <c r="M182" s="16">
        <v>0</v>
      </c>
      <c r="N182" s="16">
        <v>2</v>
      </c>
      <c r="O182" s="16">
        <v>0</v>
      </c>
      <c r="P182" s="16">
        <v>0</v>
      </c>
      <c r="Q182" s="16">
        <v>0</v>
      </c>
      <c r="R182" s="16" t="s">
        <v>31</v>
      </c>
      <c r="S182" s="16" t="s">
        <v>41</v>
      </c>
      <c r="T182" s="16">
        <v>1</v>
      </c>
      <c r="U182" s="16">
        <v>2</v>
      </c>
      <c r="V182" s="16">
        <v>2</v>
      </c>
      <c r="W182" s="6"/>
      <c r="X182" s="6"/>
      <c r="Y182" s="6"/>
    </row>
    <row r="183" spans="1:25" ht="18.75" customHeight="1">
      <c r="A183" s="7">
        <v>179</v>
      </c>
      <c r="B183" s="17" t="s">
        <v>861</v>
      </c>
      <c r="C183" s="17" t="s">
        <v>862</v>
      </c>
      <c r="D183" s="13">
        <v>45096</v>
      </c>
      <c r="E183" s="15" t="s">
        <v>863</v>
      </c>
      <c r="F183" s="15" t="s">
        <v>254</v>
      </c>
      <c r="G183" s="15" t="s">
        <v>75</v>
      </c>
      <c r="H183" s="15" t="s">
        <v>76</v>
      </c>
      <c r="I183" s="9" t="s">
        <v>864</v>
      </c>
      <c r="J183" s="16">
        <v>14.255481</v>
      </c>
      <c r="K183" s="16">
        <v>100.76757000000001</v>
      </c>
      <c r="L183" s="16" t="s">
        <v>40</v>
      </c>
      <c r="M183" s="16">
        <v>0</v>
      </c>
      <c r="N183" s="16">
        <v>2</v>
      </c>
      <c r="O183" s="16">
        <v>0</v>
      </c>
      <c r="P183" s="16">
        <v>0</v>
      </c>
      <c r="Q183" s="16">
        <v>0</v>
      </c>
      <c r="R183" s="16" t="s">
        <v>31</v>
      </c>
      <c r="S183" s="16" t="s">
        <v>41</v>
      </c>
      <c r="T183" s="16">
        <v>1</v>
      </c>
      <c r="U183" s="16">
        <v>2</v>
      </c>
      <c r="V183" s="16">
        <v>2</v>
      </c>
      <c r="W183" s="6"/>
      <c r="X183" s="6"/>
      <c r="Y183" s="6"/>
    </row>
    <row r="184" spans="1:25" ht="18.75" customHeight="1">
      <c r="A184" s="7">
        <v>180</v>
      </c>
      <c r="B184" s="17" t="s">
        <v>865</v>
      </c>
      <c r="C184" s="17" t="s">
        <v>866</v>
      </c>
      <c r="D184" s="13">
        <v>45096</v>
      </c>
      <c r="E184" s="15" t="s">
        <v>867</v>
      </c>
      <c r="F184" s="15" t="s">
        <v>868</v>
      </c>
      <c r="G184" s="15" t="s">
        <v>81</v>
      </c>
      <c r="H184" s="15" t="s">
        <v>76</v>
      </c>
      <c r="I184" s="9" t="s">
        <v>869</v>
      </c>
      <c r="J184" s="16">
        <v>14.039536</v>
      </c>
      <c r="K184" s="16">
        <v>100.525593</v>
      </c>
      <c r="L184" s="16" t="s">
        <v>40</v>
      </c>
      <c r="M184" s="16">
        <v>0</v>
      </c>
      <c r="N184" s="16">
        <v>2</v>
      </c>
      <c r="O184" s="16">
        <v>0</v>
      </c>
      <c r="P184" s="16">
        <v>0</v>
      </c>
      <c r="Q184" s="16">
        <v>0</v>
      </c>
      <c r="R184" s="16" t="s">
        <v>31</v>
      </c>
      <c r="S184" s="16" t="s">
        <v>41</v>
      </c>
      <c r="T184" s="16">
        <v>1</v>
      </c>
      <c r="U184" s="16">
        <v>2</v>
      </c>
      <c r="V184" s="16">
        <v>2</v>
      </c>
      <c r="W184" s="6"/>
      <c r="X184" s="6"/>
      <c r="Y184" s="6"/>
    </row>
    <row r="185" spans="1:25" ht="18.75" customHeight="1">
      <c r="A185" s="7">
        <v>181</v>
      </c>
      <c r="B185" s="17" t="s">
        <v>870</v>
      </c>
      <c r="C185" s="17" t="s">
        <v>871</v>
      </c>
      <c r="D185" s="13">
        <v>45105</v>
      </c>
      <c r="E185" s="15" t="s">
        <v>872</v>
      </c>
      <c r="F185" s="15" t="s">
        <v>51</v>
      </c>
      <c r="G185" s="15" t="s">
        <v>873</v>
      </c>
      <c r="H185" s="15" t="s">
        <v>116</v>
      </c>
      <c r="I185" s="9" t="s">
        <v>874</v>
      </c>
      <c r="J185" s="16">
        <v>10.00183734</v>
      </c>
      <c r="K185" s="16">
        <v>98.657018660000006</v>
      </c>
      <c r="L185" s="16" t="s">
        <v>40</v>
      </c>
      <c r="M185" s="16">
        <v>0</v>
      </c>
      <c r="N185" s="16">
        <v>2</v>
      </c>
      <c r="O185" s="16">
        <v>0</v>
      </c>
      <c r="P185" s="16">
        <v>0</v>
      </c>
      <c r="Q185" s="16">
        <v>0</v>
      </c>
      <c r="R185" s="16" t="s">
        <v>31</v>
      </c>
      <c r="S185" s="16" t="s">
        <v>41</v>
      </c>
      <c r="T185" s="16">
        <v>1</v>
      </c>
      <c r="U185" s="16">
        <v>2</v>
      </c>
      <c r="V185" s="16">
        <v>2</v>
      </c>
      <c r="W185" s="1"/>
      <c r="X185" s="1"/>
      <c r="Y185" s="1"/>
    </row>
    <row r="186" spans="1:25" ht="18.75" customHeight="1">
      <c r="A186" s="7">
        <v>182</v>
      </c>
      <c r="B186" s="17" t="s">
        <v>875</v>
      </c>
      <c r="C186" s="17" t="s">
        <v>876</v>
      </c>
      <c r="D186" s="13">
        <v>45105</v>
      </c>
      <c r="E186" s="15" t="s">
        <v>877</v>
      </c>
      <c r="F186" s="15" t="s">
        <v>878</v>
      </c>
      <c r="G186" s="15" t="s">
        <v>873</v>
      </c>
      <c r="H186" s="15" t="s">
        <v>116</v>
      </c>
      <c r="I186" s="9" t="s">
        <v>879</v>
      </c>
      <c r="J186" s="16">
        <v>10.51464747</v>
      </c>
      <c r="K186" s="16">
        <v>98.8658152</v>
      </c>
      <c r="L186" s="16" t="s">
        <v>40</v>
      </c>
      <c r="M186" s="16">
        <v>0</v>
      </c>
      <c r="N186" s="16">
        <v>2</v>
      </c>
      <c r="O186" s="16">
        <v>0</v>
      </c>
      <c r="P186" s="16">
        <v>0</v>
      </c>
      <c r="Q186" s="16">
        <v>0</v>
      </c>
      <c r="R186" s="16" t="s">
        <v>31</v>
      </c>
      <c r="S186" s="16" t="s">
        <v>41</v>
      </c>
      <c r="T186" s="16">
        <v>1</v>
      </c>
      <c r="U186" s="16">
        <v>2</v>
      </c>
      <c r="V186" s="16">
        <v>2</v>
      </c>
      <c r="W186" s="1"/>
      <c r="X186" s="1"/>
      <c r="Y186" s="1"/>
    </row>
    <row r="187" spans="1:25" ht="18.75" customHeight="1">
      <c r="A187" s="7">
        <v>183</v>
      </c>
      <c r="B187" s="17" t="s">
        <v>880</v>
      </c>
      <c r="C187" s="17" t="s">
        <v>881</v>
      </c>
      <c r="D187" s="13">
        <v>45105</v>
      </c>
      <c r="E187" s="15" t="s">
        <v>882</v>
      </c>
      <c r="F187" s="15" t="s">
        <v>882</v>
      </c>
      <c r="G187" s="15" t="s">
        <v>873</v>
      </c>
      <c r="H187" s="15" t="s">
        <v>116</v>
      </c>
      <c r="I187" s="9" t="s">
        <v>883</v>
      </c>
      <c r="J187" s="16">
        <v>9.6360408139999993</v>
      </c>
      <c r="K187" s="16">
        <v>98.655152759999993</v>
      </c>
      <c r="L187" s="16" t="s">
        <v>40</v>
      </c>
      <c r="M187" s="16">
        <v>0</v>
      </c>
      <c r="N187" s="16">
        <v>2</v>
      </c>
      <c r="O187" s="16">
        <v>0</v>
      </c>
      <c r="P187" s="16">
        <v>0</v>
      </c>
      <c r="Q187" s="16">
        <v>0</v>
      </c>
      <c r="R187" s="16" t="s">
        <v>31</v>
      </c>
      <c r="S187" s="16" t="s">
        <v>41</v>
      </c>
      <c r="T187" s="16">
        <v>1</v>
      </c>
      <c r="U187" s="16">
        <v>2</v>
      </c>
      <c r="V187" s="16">
        <v>2</v>
      </c>
      <c r="W187" s="1"/>
      <c r="X187" s="1"/>
      <c r="Y187" s="1"/>
    </row>
    <row r="188" spans="1:25" ht="18.75" customHeight="1">
      <c r="A188" s="7">
        <v>184</v>
      </c>
      <c r="B188" s="17" t="s">
        <v>884</v>
      </c>
      <c r="C188" s="17" t="s">
        <v>885</v>
      </c>
      <c r="D188" s="13">
        <v>45105</v>
      </c>
      <c r="E188" s="15" t="s">
        <v>886</v>
      </c>
      <c r="F188" s="15" t="s">
        <v>887</v>
      </c>
      <c r="G188" s="15" t="s">
        <v>122</v>
      </c>
      <c r="H188" s="15" t="s">
        <v>116</v>
      </c>
      <c r="I188" s="9" t="s">
        <v>888</v>
      </c>
      <c r="J188" s="16">
        <v>12.11066602</v>
      </c>
      <c r="K188" s="16">
        <v>99.85377536</v>
      </c>
      <c r="L188" s="16" t="s">
        <v>40</v>
      </c>
      <c r="M188" s="16">
        <v>0</v>
      </c>
      <c r="N188" s="16">
        <v>2</v>
      </c>
      <c r="O188" s="16">
        <v>0</v>
      </c>
      <c r="P188" s="16">
        <v>0</v>
      </c>
      <c r="Q188" s="16">
        <v>0</v>
      </c>
      <c r="R188" s="16" t="s">
        <v>31</v>
      </c>
      <c r="S188" s="16" t="s">
        <v>41</v>
      </c>
      <c r="T188" s="16">
        <v>1</v>
      </c>
      <c r="U188" s="16">
        <v>2</v>
      </c>
      <c r="V188" s="16">
        <v>2</v>
      </c>
      <c r="W188" s="1"/>
      <c r="X188" s="1"/>
      <c r="Y188" s="1"/>
    </row>
    <row r="189" spans="1:25" ht="18.75" customHeight="1">
      <c r="A189" s="7">
        <v>185</v>
      </c>
      <c r="B189" s="17" t="s">
        <v>889</v>
      </c>
      <c r="C189" s="17" t="s">
        <v>890</v>
      </c>
      <c r="D189" s="13">
        <v>45105</v>
      </c>
      <c r="E189" s="15" t="s">
        <v>891</v>
      </c>
      <c r="F189" s="15" t="s">
        <v>51</v>
      </c>
      <c r="G189" s="15" t="s">
        <v>400</v>
      </c>
      <c r="H189" s="15" t="s">
        <v>401</v>
      </c>
      <c r="I189" s="9" t="s">
        <v>892</v>
      </c>
      <c r="J189" s="16">
        <v>7.1456264960000002</v>
      </c>
      <c r="K189" s="16">
        <v>100.56449480000001</v>
      </c>
      <c r="L189" s="16" t="s">
        <v>40</v>
      </c>
      <c r="M189" s="16">
        <v>0</v>
      </c>
      <c r="N189" s="16">
        <v>2</v>
      </c>
      <c r="O189" s="16">
        <v>0</v>
      </c>
      <c r="P189" s="16">
        <v>0</v>
      </c>
      <c r="Q189" s="16">
        <v>0</v>
      </c>
      <c r="R189" s="16" t="s">
        <v>31</v>
      </c>
      <c r="S189" s="16" t="s">
        <v>41</v>
      </c>
      <c r="T189" s="16">
        <v>1</v>
      </c>
      <c r="U189" s="16">
        <v>2</v>
      </c>
      <c r="V189" s="16">
        <v>2</v>
      </c>
      <c r="W189" s="1"/>
      <c r="X189" s="1"/>
      <c r="Y189" s="1"/>
    </row>
    <row r="190" spans="1:25" ht="18.75" customHeight="1">
      <c r="A190" s="7">
        <v>186</v>
      </c>
      <c r="B190" s="17" t="s">
        <v>893</v>
      </c>
      <c r="C190" s="17" t="s">
        <v>894</v>
      </c>
      <c r="D190" s="13">
        <v>45105</v>
      </c>
      <c r="E190" s="15" t="s">
        <v>895</v>
      </c>
      <c r="F190" s="15" t="s">
        <v>896</v>
      </c>
      <c r="G190" s="15" t="s">
        <v>400</v>
      </c>
      <c r="H190" s="15" t="s">
        <v>401</v>
      </c>
      <c r="I190" s="9" t="s">
        <v>897</v>
      </c>
      <c r="J190" s="16">
        <v>6.8313537630000001</v>
      </c>
      <c r="K190" s="16">
        <v>100.4909</v>
      </c>
      <c r="L190" s="16" t="s">
        <v>40</v>
      </c>
      <c r="M190" s="16">
        <v>0</v>
      </c>
      <c r="N190" s="16">
        <v>2</v>
      </c>
      <c r="O190" s="16">
        <v>0</v>
      </c>
      <c r="P190" s="16">
        <v>0</v>
      </c>
      <c r="Q190" s="16">
        <v>0</v>
      </c>
      <c r="R190" s="16" t="s">
        <v>31</v>
      </c>
      <c r="S190" s="16" t="s">
        <v>41</v>
      </c>
      <c r="T190" s="16">
        <v>1</v>
      </c>
      <c r="U190" s="16">
        <v>2</v>
      </c>
      <c r="V190" s="16">
        <v>2</v>
      </c>
      <c r="W190" s="1"/>
      <c r="X190" s="1"/>
      <c r="Y190" s="1"/>
    </row>
    <row r="191" spans="1:25" ht="18.75" customHeight="1">
      <c r="A191" s="7">
        <v>187</v>
      </c>
      <c r="B191" s="17" t="s">
        <v>898</v>
      </c>
      <c r="C191" s="17" t="s">
        <v>899</v>
      </c>
      <c r="D191" s="13">
        <v>45105</v>
      </c>
      <c r="E191" s="15" t="s">
        <v>900</v>
      </c>
      <c r="F191" s="15" t="s">
        <v>900</v>
      </c>
      <c r="G191" s="15" t="s">
        <v>596</v>
      </c>
      <c r="H191" s="15" t="s">
        <v>401</v>
      </c>
      <c r="I191" s="9" t="s">
        <v>901</v>
      </c>
      <c r="J191" s="16">
        <v>7.2911114110000002</v>
      </c>
      <c r="K191" s="16">
        <v>100.1608145</v>
      </c>
      <c r="L191" s="16" t="s">
        <v>40</v>
      </c>
      <c r="M191" s="16">
        <v>0</v>
      </c>
      <c r="N191" s="16">
        <v>2</v>
      </c>
      <c r="O191" s="16">
        <v>0</v>
      </c>
      <c r="P191" s="16">
        <v>0</v>
      </c>
      <c r="Q191" s="16">
        <v>0</v>
      </c>
      <c r="R191" s="16" t="s">
        <v>31</v>
      </c>
      <c r="S191" s="16" t="s">
        <v>41</v>
      </c>
      <c r="T191" s="16">
        <v>1</v>
      </c>
      <c r="U191" s="16">
        <v>2</v>
      </c>
      <c r="V191" s="16">
        <v>2</v>
      </c>
      <c r="W191" s="1"/>
      <c r="X191" s="1"/>
      <c r="Y191" s="1"/>
    </row>
    <row r="192" spans="1:25" ht="18.75" customHeight="1">
      <c r="A192" s="7">
        <v>188</v>
      </c>
      <c r="B192" s="17" t="s">
        <v>902</v>
      </c>
      <c r="C192" s="17" t="s">
        <v>903</v>
      </c>
      <c r="D192" s="13">
        <v>45105</v>
      </c>
      <c r="E192" s="15" t="s">
        <v>904</v>
      </c>
      <c r="F192" s="15" t="s">
        <v>51</v>
      </c>
      <c r="G192" s="15" t="s">
        <v>905</v>
      </c>
      <c r="H192" s="15" t="s">
        <v>401</v>
      </c>
      <c r="I192" s="9" t="s">
        <v>906</v>
      </c>
      <c r="J192" s="16">
        <v>6.886783812</v>
      </c>
      <c r="K192" s="16">
        <v>101.24593350000001</v>
      </c>
      <c r="L192" s="16" t="s">
        <v>40</v>
      </c>
      <c r="M192" s="16">
        <v>0</v>
      </c>
      <c r="N192" s="16">
        <v>2</v>
      </c>
      <c r="O192" s="16">
        <v>0</v>
      </c>
      <c r="P192" s="16">
        <v>0</v>
      </c>
      <c r="Q192" s="16">
        <v>0</v>
      </c>
      <c r="R192" s="16" t="s">
        <v>31</v>
      </c>
      <c r="S192" s="16" t="s">
        <v>41</v>
      </c>
      <c r="T192" s="16">
        <v>1</v>
      </c>
      <c r="U192" s="16">
        <v>2</v>
      </c>
      <c r="V192" s="16">
        <v>2</v>
      </c>
      <c r="W192" s="1"/>
      <c r="X192" s="1"/>
      <c r="Y192" s="1"/>
    </row>
    <row r="193" spans="1:25" ht="18.75" customHeight="1">
      <c r="A193" s="7">
        <v>189</v>
      </c>
      <c r="B193" s="17" t="s">
        <v>907</v>
      </c>
      <c r="C193" s="17" t="s">
        <v>908</v>
      </c>
      <c r="D193" s="13">
        <v>45105</v>
      </c>
      <c r="E193" s="15" t="s">
        <v>909</v>
      </c>
      <c r="F193" s="15" t="s">
        <v>51</v>
      </c>
      <c r="G193" s="15" t="s">
        <v>607</v>
      </c>
      <c r="H193" s="15" t="s">
        <v>401</v>
      </c>
      <c r="I193" s="9" t="s">
        <v>910</v>
      </c>
      <c r="J193" s="16">
        <v>6.522706018</v>
      </c>
      <c r="K193" s="16">
        <v>101.27129069999999</v>
      </c>
      <c r="L193" s="16" t="s">
        <v>40</v>
      </c>
      <c r="M193" s="16">
        <v>0</v>
      </c>
      <c r="N193" s="16">
        <v>2</v>
      </c>
      <c r="O193" s="16">
        <v>0</v>
      </c>
      <c r="P193" s="16">
        <v>0</v>
      </c>
      <c r="Q193" s="16">
        <v>0</v>
      </c>
      <c r="R193" s="16" t="s">
        <v>31</v>
      </c>
      <c r="S193" s="16" t="s">
        <v>41</v>
      </c>
      <c r="T193" s="16">
        <v>1</v>
      </c>
      <c r="U193" s="16">
        <v>2</v>
      </c>
      <c r="V193" s="16">
        <v>2</v>
      </c>
      <c r="W193" s="1"/>
      <c r="X193" s="1"/>
      <c r="Y193" s="1"/>
    </row>
    <row r="194" spans="1:25" ht="18.75" customHeight="1">
      <c r="A194" s="7">
        <v>190</v>
      </c>
      <c r="B194" s="17" t="s">
        <v>911</v>
      </c>
      <c r="C194" s="17" t="s">
        <v>912</v>
      </c>
      <c r="D194" s="13">
        <v>45105</v>
      </c>
      <c r="E194" s="15" t="s">
        <v>913</v>
      </c>
      <c r="F194" s="15" t="s">
        <v>91</v>
      </c>
      <c r="G194" s="15" t="s">
        <v>92</v>
      </c>
      <c r="H194" s="15" t="s">
        <v>93</v>
      </c>
      <c r="I194" s="9" t="s">
        <v>914</v>
      </c>
      <c r="J194" s="16">
        <v>12.899274</v>
      </c>
      <c r="K194" s="16">
        <v>100.89721900000001</v>
      </c>
      <c r="L194" s="16" t="s">
        <v>40</v>
      </c>
      <c r="M194" s="16">
        <v>0</v>
      </c>
      <c r="N194" s="16">
        <v>2</v>
      </c>
      <c r="O194" s="16">
        <v>0</v>
      </c>
      <c r="P194" s="16">
        <v>0</v>
      </c>
      <c r="Q194" s="16">
        <v>0</v>
      </c>
      <c r="R194" s="16" t="s">
        <v>31</v>
      </c>
      <c r="S194" s="16" t="s">
        <v>41</v>
      </c>
      <c r="T194" s="16">
        <v>1</v>
      </c>
      <c r="U194" s="16">
        <v>2</v>
      </c>
      <c r="V194" s="16">
        <v>2</v>
      </c>
      <c r="W194" s="1"/>
      <c r="X194" s="1"/>
      <c r="Y194" s="1"/>
    </row>
    <row r="195" spans="1:25" ht="18.75" customHeight="1">
      <c r="A195" s="7">
        <v>191</v>
      </c>
      <c r="B195" s="17" t="s">
        <v>915</v>
      </c>
      <c r="C195" s="17" t="s">
        <v>916</v>
      </c>
      <c r="D195" s="13">
        <v>45105</v>
      </c>
      <c r="E195" s="15" t="s">
        <v>917</v>
      </c>
      <c r="F195" s="15" t="s">
        <v>918</v>
      </c>
      <c r="G195" s="15" t="s">
        <v>92</v>
      </c>
      <c r="H195" s="15" t="s">
        <v>93</v>
      </c>
      <c r="I195" s="9" t="s">
        <v>919</v>
      </c>
      <c r="J195" s="16">
        <v>13.454027</v>
      </c>
      <c r="K195" s="16">
        <v>101.023663</v>
      </c>
      <c r="L195" s="16" t="s">
        <v>40</v>
      </c>
      <c r="M195" s="16">
        <v>0</v>
      </c>
      <c r="N195" s="16">
        <v>2</v>
      </c>
      <c r="O195" s="16">
        <v>0</v>
      </c>
      <c r="P195" s="16">
        <v>0</v>
      </c>
      <c r="Q195" s="16">
        <v>0</v>
      </c>
      <c r="R195" s="16" t="s">
        <v>31</v>
      </c>
      <c r="S195" s="16" t="s">
        <v>41</v>
      </c>
      <c r="T195" s="16">
        <v>1</v>
      </c>
      <c r="U195" s="16">
        <v>2</v>
      </c>
      <c r="V195" s="16">
        <v>2</v>
      </c>
      <c r="W195" s="1"/>
      <c r="X195" s="1"/>
      <c r="Y195" s="1"/>
    </row>
    <row r="196" spans="1:25" ht="18.75" customHeight="1">
      <c r="A196" s="7">
        <v>192</v>
      </c>
      <c r="B196" s="17" t="s">
        <v>920</v>
      </c>
      <c r="C196" s="17" t="s">
        <v>921</v>
      </c>
      <c r="D196" s="13">
        <v>45105</v>
      </c>
      <c r="E196" s="15" t="s">
        <v>303</v>
      </c>
      <c r="F196" s="15" t="s">
        <v>304</v>
      </c>
      <c r="G196" s="15" t="s">
        <v>305</v>
      </c>
      <c r="H196" s="15" t="s">
        <v>93</v>
      </c>
      <c r="I196" s="9" t="s">
        <v>922</v>
      </c>
      <c r="J196" s="16">
        <v>12.716799999999999</v>
      </c>
      <c r="K196" s="16">
        <v>101.97714999999999</v>
      </c>
      <c r="L196" s="16" t="s">
        <v>40</v>
      </c>
      <c r="M196" s="16">
        <v>0</v>
      </c>
      <c r="N196" s="16">
        <v>2</v>
      </c>
      <c r="O196" s="16">
        <v>0</v>
      </c>
      <c r="P196" s="16">
        <v>0</v>
      </c>
      <c r="Q196" s="16">
        <v>0</v>
      </c>
      <c r="R196" s="16" t="s">
        <v>31</v>
      </c>
      <c r="S196" s="16" t="s">
        <v>41</v>
      </c>
      <c r="T196" s="16">
        <v>1</v>
      </c>
      <c r="U196" s="16">
        <v>2</v>
      </c>
      <c r="V196" s="16">
        <v>2</v>
      </c>
      <c r="W196" s="1"/>
      <c r="X196" s="1"/>
      <c r="Y196" s="1"/>
    </row>
    <row r="197" spans="1:25" ht="18.75" customHeight="1">
      <c r="A197" s="7">
        <v>193</v>
      </c>
      <c r="B197" s="17" t="s">
        <v>923</v>
      </c>
      <c r="C197" s="17" t="s">
        <v>924</v>
      </c>
      <c r="D197" s="13">
        <v>45105</v>
      </c>
      <c r="E197" s="15" t="s">
        <v>925</v>
      </c>
      <c r="F197" s="15" t="s">
        <v>926</v>
      </c>
      <c r="G197" s="15" t="s">
        <v>109</v>
      </c>
      <c r="H197" s="15" t="s">
        <v>104</v>
      </c>
      <c r="I197" s="9" t="s">
        <v>927</v>
      </c>
      <c r="J197" s="16">
        <v>13.705330999999999</v>
      </c>
      <c r="K197" s="16">
        <v>100.307371</v>
      </c>
      <c r="L197" s="16" t="s">
        <v>40</v>
      </c>
      <c r="M197" s="16">
        <v>0</v>
      </c>
      <c r="N197" s="16">
        <v>2</v>
      </c>
      <c r="O197" s="16">
        <v>0</v>
      </c>
      <c r="P197" s="16">
        <v>0</v>
      </c>
      <c r="Q197" s="16">
        <v>0</v>
      </c>
      <c r="R197" s="16" t="s">
        <v>31</v>
      </c>
      <c r="S197" s="16" t="s">
        <v>41</v>
      </c>
      <c r="T197" s="16">
        <v>1</v>
      </c>
      <c r="U197" s="16">
        <v>2</v>
      </c>
      <c r="V197" s="16">
        <v>2</v>
      </c>
      <c r="W197" s="1"/>
      <c r="X197" s="1"/>
      <c r="Y197" s="1"/>
    </row>
    <row r="198" spans="1:25" ht="18.75" customHeight="1">
      <c r="A198" s="7">
        <v>194</v>
      </c>
      <c r="B198" s="17" t="s">
        <v>928</v>
      </c>
      <c r="C198" s="17" t="s">
        <v>929</v>
      </c>
      <c r="D198" s="13">
        <v>45105</v>
      </c>
      <c r="E198" s="15" t="s">
        <v>319</v>
      </c>
      <c r="F198" s="15" t="s">
        <v>930</v>
      </c>
      <c r="G198" s="15" t="s">
        <v>109</v>
      </c>
      <c r="H198" s="15" t="s">
        <v>104</v>
      </c>
      <c r="I198" s="9" t="s">
        <v>931</v>
      </c>
      <c r="J198" s="16">
        <v>13.466987</v>
      </c>
      <c r="K198" s="16">
        <v>100.10463799999999</v>
      </c>
      <c r="L198" s="16" t="s">
        <v>40</v>
      </c>
      <c r="M198" s="16">
        <v>0</v>
      </c>
      <c r="N198" s="16">
        <v>2</v>
      </c>
      <c r="O198" s="16">
        <v>0</v>
      </c>
      <c r="P198" s="16">
        <v>0</v>
      </c>
      <c r="Q198" s="16">
        <v>0</v>
      </c>
      <c r="R198" s="16" t="s">
        <v>31</v>
      </c>
      <c r="S198" s="16" t="s">
        <v>41</v>
      </c>
      <c r="T198" s="16">
        <v>1</v>
      </c>
      <c r="U198" s="16">
        <v>2</v>
      </c>
      <c r="V198" s="16">
        <v>2</v>
      </c>
      <c r="W198" s="1"/>
      <c r="X198" s="1"/>
      <c r="Y198" s="1"/>
    </row>
    <row r="199" spans="1:25" ht="18.75" customHeight="1">
      <c r="A199" s="7">
        <v>195</v>
      </c>
      <c r="B199" s="17" t="s">
        <v>932</v>
      </c>
      <c r="C199" s="17" t="s">
        <v>933</v>
      </c>
      <c r="D199" s="13">
        <v>45105</v>
      </c>
      <c r="E199" s="15" t="s">
        <v>339</v>
      </c>
      <c r="F199" s="15" t="s">
        <v>340</v>
      </c>
      <c r="G199" s="15" t="s">
        <v>115</v>
      </c>
      <c r="H199" s="15" t="s">
        <v>116</v>
      </c>
      <c r="I199" s="9" t="s">
        <v>934</v>
      </c>
      <c r="J199" s="16">
        <v>12.812739000000001</v>
      </c>
      <c r="K199" s="16">
        <v>99.942515999999998</v>
      </c>
      <c r="L199" s="16" t="s">
        <v>40</v>
      </c>
      <c r="M199" s="16">
        <v>0</v>
      </c>
      <c r="N199" s="16">
        <v>2</v>
      </c>
      <c r="O199" s="16">
        <v>0</v>
      </c>
      <c r="P199" s="16">
        <v>0</v>
      </c>
      <c r="Q199" s="16">
        <v>0</v>
      </c>
      <c r="R199" s="16" t="s">
        <v>31</v>
      </c>
      <c r="S199" s="16" t="s">
        <v>41</v>
      </c>
      <c r="T199" s="16">
        <v>1</v>
      </c>
      <c r="U199" s="16">
        <v>2</v>
      </c>
      <c r="V199" s="16">
        <v>2</v>
      </c>
      <c r="W199" s="1"/>
      <c r="X199" s="1"/>
      <c r="Y199" s="1"/>
    </row>
    <row r="200" spans="1:25" ht="18.75" customHeight="1">
      <c r="A200" s="7">
        <v>196</v>
      </c>
      <c r="B200" s="17" t="s">
        <v>935</v>
      </c>
      <c r="C200" s="17" t="s">
        <v>936</v>
      </c>
      <c r="D200" s="13">
        <v>45105</v>
      </c>
      <c r="E200" s="15" t="s">
        <v>937</v>
      </c>
      <c r="F200" s="15" t="s">
        <v>937</v>
      </c>
      <c r="G200" s="15" t="s">
        <v>390</v>
      </c>
      <c r="H200" s="15" t="s">
        <v>355</v>
      </c>
      <c r="I200" s="9" t="s">
        <v>789</v>
      </c>
      <c r="J200" s="16">
        <v>8.3706160000000001</v>
      </c>
      <c r="K200" s="16">
        <v>99.416963999999993</v>
      </c>
      <c r="L200" s="16" t="s">
        <v>40</v>
      </c>
      <c r="M200" s="16">
        <v>0</v>
      </c>
      <c r="N200" s="16">
        <v>2</v>
      </c>
      <c r="O200" s="16">
        <v>0</v>
      </c>
      <c r="P200" s="16">
        <v>0</v>
      </c>
      <c r="Q200" s="16">
        <v>0</v>
      </c>
      <c r="R200" s="16" t="s">
        <v>31</v>
      </c>
      <c r="S200" s="16" t="s">
        <v>41</v>
      </c>
      <c r="T200" s="16">
        <v>1</v>
      </c>
      <c r="U200" s="16">
        <v>2</v>
      </c>
      <c r="V200" s="16">
        <v>2</v>
      </c>
      <c r="W200" s="1"/>
      <c r="X200" s="1"/>
      <c r="Y200" s="1"/>
    </row>
    <row r="201" spans="1:25" ht="18.75" customHeight="1">
      <c r="A201" s="7">
        <v>197</v>
      </c>
      <c r="B201" s="17" t="s">
        <v>938</v>
      </c>
      <c r="C201" s="17" t="s">
        <v>939</v>
      </c>
      <c r="D201" s="13">
        <v>45105</v>
      </c>
      <c r="E201" s="15" t="s">
        <v>940</v>
      </c>
      <c r="F201" s="15" t="s">
        <v>941</v>
      </c>
      <c r="G201" s="15" t="s">
        <v>360</v>
      </c>
      <c r="H201" s="15" t="s">
        <v>355</v>
      </c>
      <c r="I201" s="9" t="s">
        <v>942</v>
      </c>
      <c r="J201" s="16">
        <v>8.265765</v>
      </c>
      <c r="K201" s="16">
        <v>99.095018999999994</v>
      </c>
      <c r="L201" s="16" t="s">
        <v>40</v>
      </c>
      <c r="M201" s="16">
        <v>0</v>
      </c>
      <c r="N201" s="16">
        <v>2</v>
      </c>
      <c r="O201" s="16">
        <v>0</v>
      </c>
      <c r="P201" s="16">
        <v>0</v>
      </c>
      <c r="Q201" s="16">
        <v>0</v>
      </c>
      <c r="R201" s="16" t="s">
        <v>31</v>
      </c>
      <c r="S201" s="16" t="s">
        <v>41</v>
      </c>
      <c r="T201" s="16">
        <v>1</v>
      </c>
      <c r="U201" s="16">
        <v>2</v>
      </c>
      <c r="V201" s="16">
        <v>2</v>
      </c>
      <c r="W201" s="1"/>
      <c r="X201" s="1"/>
      <c r="Y201" s="1"/>
    </row>
    <row r="202" spans="1:25" ht="18.75" customHeight="1">
      <c r="A202" s="7">
        <v>198</v>
      </c>
      <c r="B202" s="17" t="s">
        <v>943</v>
      </c>
      <c r="C202" s="17" t="s">
        <v>944</v>
      </c>
      <c r="D202" s="13">
        <v>45105</v>
      </c>
      <c r="E202" s="15" t="s">
        <v>945</v>
      </c>
      <c r="F202" s="15" t="s">
        <v>946</v>
      </c>
      <c r="G202" s="15" t="s">
        <v>375</v>
      </c>
      <c r="H202" s="15" t="s">
        <v>355</v>
      </c>
      <c r="I202" s="9" t="s">
        <v>947</v>
      </c>
      <c r="J202" s="16">
        <v>7.9847169999999998</v>
      </c>
      <c r="K202" s="16">
        <v>98.359778000000006</v>
      </c>
      <c r="L202" s="16" t="s">
        <v>40</v>
      </c>
      <c r="M202" s="16">
        <v>0</v>
      </c>
      <c r="N202" s="16">
        <v>2</v>
      </c>
      <c r="O202" s="16">
        <v>0</v>
      </c>
      <c r="P202" s="16">
        <v>0</v>
      </c>
      <c r="Q202" s="16">
        <v>0</v>
      </c>
      <c r="R202" s="16" t="s">
        <v>31</v>
      </c>
      <c r="S202" s="16" t="s">
        <v>41</v>
      </c>
      <c r="T202" s="16">
        <v>1</v>
      </c>
      <c r="U202" s="16">
        <v>2</v>
      </c>
      <c r="V202" s="16">
        <v>2</v>
      </c>
      <c r="W202" s="1"/>
      <c r="X202" s="1"/>
      <c r="Y202" s="1"/>
    </row>
    <row r="203" spans="1:25" ht="18.75" customHeight="1">
      <c r="A203" s="7">
        <v>199</v>
      </c>
      <c r="B203" s="17" t="s">
        <v>948</v>
      </c>
      <c r="C203" s="17" t="s">
        <v>949</v>
      </c>
      <c r="D203" s="13">
        <v>45105</v>
      </c>
      <c r="E203" s="15" t="s">
        <v>950</v>
      </c>
      <c r="F203" s="15" t="s">
        <v>951</v>
      </c>
      <c r="G203" s="15" t="s">
        <v>400</v>
      </c>
      <c r="H203" s="15" t="s">
        <v>401</v>
      </c>
      <c r="I203" s="9" t="s">
        <v>402</v>
      </c>
      <c r="J203" s="16">
        <v>7.0234079999999999</v>
      </c>
      <c r="K203" s="16">
        <v>100.40463099999999</v>
      </c>
      <c r="L203" s="16" t="s">
        <v>40</v>
      </c>
      <c r="M203" s="16">
        <v>0</v>
      </c>
      <c r="N203" s="16">
        <v>2</v>
      </c>
      <c r="O203" s="16">
        <v>0</v>
      </c>
      <c r="P203" s="16">
        <v>0</v>
      </c>
      <c r="Q203" s="16">
        <v>0</v>
      </c>
      <c r="R203" s="16" t="s">
        <v>31</v>
      </c>
      <c r="S203" s="16" t="s">
        <v>41</v>
      </c>
      <c r="T203" s="16">
        <v>1</v>
      </c>
      <c r="U203" s="16">
        <v>2</v>
      </c>
      <c r="V203" s="16">
        <v>2</v>
      </c>
      <c r="W203" s="1"/>
      <c r="X203" s="1"/>
      <c r="Y203" s="1"/>
    </row>
    <row r="204" spans="1:25" ht="18.75" customHeight="1">
      <c r="A204" s="7">
        <v>200</v>
      </c>
      <c r="B204" s="17" t="s">
        <v>952</v>
      </c>
      <c r="C204" s="17" t="s">
        <v>953</v>
      </c>
      <c r="D204" s="13">
        <v>45105</v>
      </c>
      <c r="E204" s="15" t="s">
        <v>954</v>
      </c>
      <c r="F204" s="15" t="s">
        <v>955</v>
      </c>
      <c r="G204" s="15" t="s">
        <v>602</v>
      </c>
      <c r="H204" s="15" t="s">
        <v>401</v>
      </c>
      <c r="I204" s="9" t="s">
        <v>956</v>
      </c>
      <c r="J204" s="16">
        <v>6.7459065999999996</v>
      </c>
      <c r="K204" s="16">
        <v>100.03447850000001</v>
      </c>
      <c r="L204" s="16" t="s">
        <v>40</v>
      </c>
      <c r="M204" s="16">
        <v>0</v>
      </c>
      <c r="N204" s="16">
        <v>2</v>
      </c>
      <c r="O204" s="16">
        <v>0</v>
      </c>
      <c r="P204" s="16">
        <v>0</v>
      </c>
      <c r="Q204" s="16">
        <v>0</v>
      </c>
      <c r="R204" s="16" t="s">
        <v>31</v>
      </c>
      <c r="S204" s="16" t="s">
        <v>41</v>
      </c>
      <c r="T204" s="16">
        <v>1</v>
      </c>
      <c r="U204" s="16">
        <v>2</v>
      </c>
      <c r="V204" s="16">
        <v>2</v>
      </c>
      <c r="W204" s="1"/>
      <c r="X204" s="1"/>
      <c r="Y204" s="1"/>
    </row>
    <row r="205" spans="1:25" ht="18.75" customHeight="1">
      <c r="A205" s="7">
        <v>201</v>
      </c>
      <c r="B205" s="17" t="s">
        <v>957</v>
      </c>
      <c r="C205" s="17" t="s">
        <v>958</v>
      </c>
      <c r="D205" s="13">
        <v>45105</v>
      </c>
      <c r="E205" s="15" t="s">
        <v>679</v>
      </c>
      <c r="F205" s="15" t="s">
        <v>959</v>
      </c>
      <c r="G205" s="15" t="s">
        <v>960</v>
      </c>
      <c r="H205" s="15" t="s">
        <v>401</v>
      </c>
      <c r="I205" s="9" t="s">
        <v>961</v>
      </c>
      <c r="J205" s="16">
        <v>6.4093669999999996</v>
      </c>
      <c r="K205" s="16">
        <v>101.79609600000001</v>
      </c>
      <c r="L205" s="16" t="s">
        <v>40</v>
      </c>
      <c r="M205" s="16">
        <v>0</v>
      </c>
      <c r="N205" s="16">
        <v>2</v>
      </c>
      <c r="O205" s="16">
        <v>0</v>
      </c>
      <c r="P205" s="16">
        <v>0</v>
      </c>
      <c r="Q205" s="16">
        <v>0</v>
      </c>
      <c r="R205" s="16" t="s">
        <v>31</v>
      </c>
      <c r="S205" s="16" t="s">
        <v>41</v>
      </c>
      <c r="T205" s="16">
        <v>1</v>
      </c>
      <c r="U205" s="16">
        <v>2</v>
      </c>
      <c r="V205" s="16">
        <v>2</v>
      </c>
      <c r="W205" s="1"/>
      <c r="X205" s="1"/>
      <c r="Y205" s="1"/>
    </row>
    <row r="206" spans="1:25" ht="18.75" customHeight="1">
      <c r="A206" s="7">
        <v>202</v>
      </c>
      <c r="B206" s="17" t="s">
        <v>962</v>
      </c>
      <c r="C206" s="17" t="s">
        <v>963</v>
      </c>
      <c r="D206" s="13">
        <v>45105</v>
      </c>
      <c r="E206" s="15" t="s">
        <v>964</v>
      </c>
      <c r="F206" s="15" t="s">
        <v>51</v>
      </c>
      <c r="G206" s="15" t="s">
        <v>596</v>
      </c>
      <c r="H206" s="15" t="s">
        <v>401</v>
      </c>
      <c r="I206" s="9" t="s">
        <v>597</v>
      </c>
      <c r="J206" s="16">
        <v>7.6142649999999996</v>
      </c>
      <c r="K206" s="16">
        <v>100.051131</v>
      </c>
      <c r="L206" s="16" t="s">
        <v>40</v>
      </c>
      <c r="M206" s="16">
        <v>0</v>
      </c>
      <c r="N206" s="16">
        <v>2</v>
      </c>
      <c r="O206" s="16">
        <v>0</v>
      </c>
      <c r="P206" s="16">
        <v>0</v>
      </c>
      <c r="Q206" s="16">
        <v>0</v>
      </c>
      <c r="R206" s="16" t="s">
        <v>31</v>
      </c>
      <c r="S206" s="16" t="s">
        <v>41</v>
      </c>
      <c r="T206" s="16">
        <v>1</v>
      </c>
      <c r="U206" s="16">
        <v>2</v>
      </c>
      <c r="V206" s="16">
        <v>2</v>
      </c>
      <c r="W206" s="1"/>
      <c r="X206" s="1"/>
      <c r="Y206" s="1"/>
    </row>
    <row r="207" spans="1:25" ht="18.75" customHeight="1">
      <c r="A207" s="7">
        <v>203</v>
      </c>
      <c r="B207" s="17" t="s">
        <v>965</v>
      </c>
      <c r="C207" s="17" t="s">
        <v>966</v>
      </c>
      <c r="D207" s="13">
        <v>45126</v>
      </c>
      <c r="E207" s="15" t="s">
        <v>967</v>
      </c>
      <c r="F207" s="15" t="s">
        <v>968</v>
      </c>
      <c r="G207" s="15" t="s">
        <v>128</v>
      </c>
      <c r="H207" s="15" t="s">
        <v>38</v>
      </c>
      <c r="I207" s="16" t="s">
        <v>969</v>
      </c>
      <c r="J207" s="16">
        <v>19.345185000000001</v>
      </c>
      <c r="K207" s="16">
        <v>98.961195000000004</v>
      </c>
      <c r="L207" s="16" t="s">
        <v>40</v>
      </c>
      <c r="M207" s="16">
        <v>0</v>
      </c>
      <c r="N207" s="16">
        <v>2</v>
      </c>
      <c r="O207" s="16">
        <v>0</v>
      </c>
      <c r="P207" s="16">
        <v>0</v>
      </c>
      <c r="Q207" s="16">
        <v>0</v>
      </c>
      <c r="R207" s="16" t="s">
        <v>31</v>
      </c>
      <c r="S207" s="16" t="s">
        <v>41</v>
      </c>
      <c r="T207" s="16">
        <v>1</v>
      </c>
      <c r="U207" s="16">
        <v>2</v>
      </c>
      <c r="V207" s="16">
        <v>2</v>
      </c>
      <c r="W207" s="1"/>
      <c r="X207" s="1"/>
      <c r="Y207" s="1"/>
    </row>
    <row r="208" spans="1:25" ht="18.75" customHeight="1">
      <c r="A208" s="7">
        <v>204</v>
      </c>
      <c r="B208" s="17" t="s">
        <v>970</v>
      </c>
      <c r="C208" s="17" t="s">
        <v>971</v>
      </c>
      <c r="D208" s="13">
        <v>45126</v>
      </c>
      <c r="E208" s="15" t="s">
        <v>419</v>
      </c>
      <c r="F208" s="15" t="s">
        <v>51</v>
      </c>
      <c r="G208" s="15" t="s">
        <v>37</v>
      </c>
      <c r="H208" s="15" t="s">
        <v>38</v>
      </c>
      <c r="I208" s="16" t="s">
        <v>972</v>
      </c>
      <c r="J208" s="16">
        <v>19.840179599999999</v>
      </c>
      <c r="K208" s="16">
        <v>99.794765200000001</v>
      </c>
      <c r="L208" s="16" t="s">
        <v>40</v>
      </c>
      <c r="M208" s="16">
        <v>0</v>
      </c>
      <c r="N208" s="16">
        <v>2</v>
      </c>
      <c r="O208" s="16">
        <v>0</v>
      </c>
      <c r="P208" s="16">
        <v>0</v>
      </c>
      <c r="Q208" s="16">
        <v>0</v>
      </c>
      <c r="R208" s="16" t="s">
        <v>31</v>
      </c>
      <c r="S208" s="16" t="s">
        <v>41</v>
      </c>
      <c r="T208" s="16">
        <v>1</v>
      </c>
      <c r="U208" s="16">
        <v>2</v>
      </c>
      <c r="V208" s="16">
        <v>2</v>
      </c>
      <c r="W208" s="1"/>
      <c r="X208" s="1"/>
      <c r="Y208" s="1"/>
    </row>
    <row r="209" spans="1:25" ht="18.75" customHeight="1">
      <c r="A209" s="7">
        <v>205</v>
      </c>
      <c r="B209" s="17" t="s">
        <v>973</v>
      </c>
      <c r="C209" s="17" t="s">
        <v>974</v>
      </c>
      <c r="D209" s="13">
        <v>45126</v>
      </c>
      <c r="E209" s="15" t="s">
        <v>975</v>
      </c>
      <c r="F209" s="15" t="s">
        <v>975</v>
      </c>
      <c r="G209" s="15" t="s">
        <v>146</v>
      </c>
      <c r="H209" s="15" t="s">
        <v>38</v>
      </c>
      <c r="I209" s="16" t="s">
        <v>976</v>
      </c>
      <c r="J209" s="16">
        <v>17.902691999999998</v>
      </c>
      <c r="K209" s="16">
        <v>99.341763999999998</v>
      </c>
      <c r="L209" s="16" t="s">
        <v>40</v>
      </c>
      <c r="M209" s="16">
        <v>0</v>
      </c>
      <c r="N209" s="16">
        <v>2</v>
      </c>
      <c r="O209" s="16">
        <v>0</v>
      </c>
      <c r="P209" s="16">
        <v>0</v>
      </c>
      <c r="Q209" s="16">
        <v>0</v>
      </c>
      <c r="R209" s="16" t="s">
        <v>31</v>
      </c>
      <c r="S209" s="16" t="s">
        <v>41</v>
      </c>
      <c r="T209" s="16">
        <v>1</v>
      </c>
      <c r="U209" s="16">
        <v>2</v>
      </c>
      <c r="V209" s="16">
        <v>2</v>
      </c>
      <c r="W209" s="1"/>
      <c r="X209" s="1"/>
      <c r="Y209" s="1"/>
    </row>
    <row r="210" spans="1:25" ht="18.75" customHeight="1">
      <c r="A210" s="7">
        <v>206</v>
      </c>
      <c r="B210" s="17" t="s">
        <v>977</v>
      </c>
      <c r="C210" s="17" t="s">
        <v>978</v>
      </c>
      <c r="D210" s="13">
        <v>45126</v>
      </c>
      <c r="E210" s="15" t="s">
        <v>979</v>
      </c>
      <c r="F210" s="15" t="s">
        <v>980</v>
      </c>
      <c r="G210" s="15" t="s">
        <v>207</v>
      </c>
      <c r="H210" s="15" t="s">
        <v>201</v>
      </c>
      <c r="I210" s="16" t="s">
        <v>220</v>
      </c>
      <c r="J210" s="16">
        <v>16.449753999999999</v>
      </c>
      <c r="K210" s="16">
        <v>102.757086</v>
      </c>
      <c r="L210" s="16" t="s">
        <v>40</v>
      </c>
      <c r="M210" s="16">
        <v>0</v>
      </c>
      <c r="N210" s="16">
        <v>2</v>
      </c>
      <c r="O210" s="16">
        <v>0</v>
      </c>
      <c r="P210" s="16">
        <v>0</v>
      </c>
      <c r="Q210" s="16">
        <v>0</v>
      </c>
      <c r="R210" s="16" t="s">
        <v>31</v>
      </c>
      <c r="S210" s="16" t="s">
        <v>41</v>
      </c>
      <c r="T210" s="16">
        <v>1</v>
      </c>
      <c r="U210" s="16">
        <v>2</v>
      </c>
      <c r="V210" s="16">
        <v>2</v>
      </c>
      <c r="W210" s="1"/>
      <c r="X210" s="1"/>
      <c r="Y210" s="1"/>
    </row>
    <row r="211" spans="1:25" ht="18.75" customHeight="1">
      <c r="A211" s="7">
        <v>207</v>
      </c>
      <c r="B211" s="17" t="s">
        <v>981</v>
      </c>
      <c r="C211" s="17" t="s">
        <v>982</v>
      </c>
      <c r="D211" s="13">
        <v>45126</v>
      </c>
      <c r="E211" s="15" t="s">
        <v>983</v>
      </c>
      <c r="F211" s="15" t="s">
        <v>984</v>
      </c>
      <c r="G211" s="15" t="s">
        <v>680</v>
      </c>
      <c r="H211" s="15" t="s">
        <v>201</v>
      </c>
      <c r="I211" s="16" t="s">
        <v>985</v>
      </c>
      <c r="J211" s="16">
        <v>17.321366000000001</v>
      </c>
      <c r="K211" s="16">
        <v>102.109066</v>
      </c>
      <c r="L211" s="16" t="s">
        <v>40</v>
      </c>
      <c r="M211" s="16">
        <v>0</v>
      </c>
      <c r="N211" s="16">
        <v>2</v>
      </c>
      <c r="O211" s="16">
        <v>0</v>
      </c>
      <c r="P211" s="16">
        <v>0</v>
      </c>
      <c r="Q211" s="16">
        <v>0</v>
      </c>
      <c r="R211" s="16" t="s">
        <v>31</v>
      </c>
      <c r="S211" s="16" t="s">
        <v>41</v>
      </c>
      <c r="T211" s="16">
        <v>1</v>
      </c>
      <c r="U211" s="16">
        <v>2</v>
      </c>
      <c r="V211" s="16">
        <v>2</v>
      </c>
      <c r="W211" s="1"/>
      <c r="X211" s="1"/>
      <c r="Y211" s="1"/>
    </row>
    <row r="212" spans="1:25" ht="18.75" customHeight="1">
      <c r="A212" s="7">
        <v>208</v>
      </c>
      <c r="B212" s="17" t="s">
        <v>986</v>
      </c>
      <c r="C212" s="17" t="s">
        <v>987</v>
      </c>
      <c r="D212" s="13">
        <v>45126</v>
      </c>
      <c r="E212" s="15" t="s">
        <v>988</v>
      </c>
      <c r="F212" s="15" t="s">
        <v>989</v>
      </c>
      <c r="G212" s="15" t="s">
        <v>75</v>
      </c>
      <c r="H212" s="15" t="s">
        <v>76</v>
      </c>
      <c r="I212" s="15" t="s">
        <v>990</v>
      </c>
      <c r="J212" s="16">
        <v>14.491339999999999</v>
      </c>
      <c r="K212" s="16">
        <v>100.52490400000001</v>
      </c>
      <c r="L212" s="16" t="s">
        <v>40</v>
      </c>
      <c r="M212" s="16">
        <v>0</v>
      </c>
      <c r="N212" s="16">
        <v>2</v>
      </c>
      <c r="O212" s="16">
        <v>0</v>
      </c>
      <c r="P212" s="16">
        <v>0</v>
      </c>
      <c r="Q212" s="16">
        <v>0</v>
      </c>
      <c r="R212" s="16" t="s">
        <v>31</v>
      </c>
      <c r="S212" s="16" t="s">
        <v>41</v>
      </c>
      <c r="T212" s="16">
        <v>1</v>
      </c>
      <c r="U212" s="16">
        <v>2</v>
      </c>
      <c r="V212" s="16">
        <v>2</v>
      </c>
      <c r="W212" s="1"/>
      <c r="X212" s="1"/>
      <c r="Y212" s="1"/>
    </row>
    <row r="213" spans="1:25" ht="18.75" customHeight="1">
      <c r="A213" s="7">
        <v>209</v>
      </c>
      <c r="B213" s="17" t="s">
        <v>991</v>
      </c>
      <c r="C213" s="17" t="s">
        <v>992</v>
      </c>
      <c r="D213" s="13">
        <v>45126</v>
      </c>
      <c r="E213" s="15" t="s">
        <v>993</v>
      </c>
      <c r="F213" s="15" t="s">
        <v>994</v>
      </c>
      <c r="G213" s="15" t="s">
        <v>81</v>
      </c>
      <c r="H213" s="15" t="s">
        <v>76</v>
      </c>
      <c r="I213" s="15" t="s">
        <v>995</v>
      </c>
      <c r="J213" s="16">
        <v>13.934561</v>
      </c>
      <c r="K213" s="16">
        <v>100.74495</v>
      </c>
      <c r="L213" s="16" t="s">
        <v>40</v>
      </c>
      <c r="M213" s="16">
        <v>0</v>
      </c>
      <c r="N213" s="16">
        <v>2</v>
      </c>
      <c r="O213" s="16">
        <v>0</v>
      </c>
      <c r="P213" s="16">
        <v>0</v>
      </c>
      <c r="Q213" s="16">
        <v>0</v>
      </c>
      <c r="R213" s="16" t="s">
        <v>31</v>
      </c>
      <c r="S213" s="16" t="s">
        <v>41</v>
      </c>
      <c r="T213" s="16">
        <v>1</v>
      </c>
      <c r="U213" s="16">
        <v>2</v>
      </c>
      <c r="V213" s="16">
        <v>2</v>
      </c>
      <c r="W213" s="1"/>
      <c r="X213" s="1"/>
      <c r="Y213" s="1"/>
    </row>
    <row r="214" spans="1:25" ht="18.75" customHeight="1">
      <c r="A214" s="7">
        <v>210</v>
      </c>
      <c r="B214" s="17" t="s">
        <v>996</v>
      </c>
      <c r="C214" s="17" t="s">
        <v>997</v>
      </c>
      <c r="D214" s="13">
        <v>45126</v>
      </c>
      <c r="E214" s="15" t="s">
        <v>998</v>
      </c>
      <c r="F214" s="15" t="s">
        <v>51</v>
      </c>
      <c r="G214" s="15" t="s">
        <v>265</v>
      </c>
      <c r="H214" s="15" t="s">
        <v>76</v>
      </c>
      <c r="I214" s="15" t="s">
        <v>728</v>
      </c>
      <c r="J214" s="16">
        <v>14.53997</v>
      </c>
      <c r="K214" s="16">
        <v>100.91045</v>
      </c>
      <c r="L214" s="16" t="s">
        <v>40</v>
      </c>
      <c r="M214" s="16">
        <v>0</v>
      </c>
      <c r="N214" s="16">
        <v>2</v>
      </c>
      <c r="O214" s="16">
        <v>0</v>
      </c>
      <c r="P214" s="16">
        <v>0</v>
      </c>
      <c r="Q214" s="16">
        <v>0</v>
      </c>
      <c r="R214" s="16" t="s">
        <v>31</v>
      </c>
      <c r="S214" s="16" t="s">
        <v>41</v>
      </c>
      <c r="T214" s="16">
        <v>1</v>
      </c>
      <c r="U214" s="16">
        <v>2</v>
      </c>
      <c r="V214" s="16">
        <v>2</v>
      </c>
      <c r="W214" s="1"/>
      <c r="X214" s="1"/>
      <c r="Y214" s="1"/>
    </row>
    <row r="215" spans="1:25" ht="18.75" customHeight="1">
      <c r="A215" s="7">
        <v>211</v>
      </c>
      <c r="B215" s="17" t="s">
        <v>999</v>
      </c>
      <c r="C215" s="17" t="s">
        <v>1000</v>
      </c>
      <c r="D215" s="13">
        <v>45126</v>
      </c>
      <c r="E215" s="15" t="s">
        <v>1001</v>
      </c>
      <c r="F215" s="15" t="s">
        <v>1002</v>
      </c>
      <c r="G215" s="15" t="s">
        <v>92</v>
      </c>
      <c r="H215" s="15" t="s">
        <v>93</v>
      </c>
      <c r="I215" s="15" t="s">
        <v>1003</v>
      </c>
      <c r="J215" s="16">
        <v>13.120452999999999</v>
      </c>
      <c r="K215" s="16">
        <v>101.02590499999999</v>
      </c>
      <c r="L215" s="16" t="s">
        <v>40</v>
      </c>
      <c r="M215" s="16">
        <v>0</v>
      </c>
      <c r="N215" s="16">
        <v>2</v>
      </c>
      <c r="O215" s="16">
        <v>0</v>
      </c>
      <c r="P215" s="16">
        <v>0</v>
      </c>
      <c r="Q215" s="16">
        <v>0</v>
      </c>
      <c r="R215" s="16" t="s">
        <v>31</v>
      </c>
      <c r="S215" s="16" t="s">
        <v>41</v>
      </c>
      <c r="T215" s="16">
        <v>1</v>
      </c>
      <c r="U215" s="16">
        <v>2</v>
      </c>
      <c r="V215" s="16">
        <v>2</v>
      </c>
      <c r="W215" s="1"/>
      <c r="X215" s="1"/>
      <c r="Y215" s="1"/>
    </row>
    <row r="216" spans="1:25" ht="18.75" customHeight="1">
      <c r="A216" s="7">
        <v>212</v>
      </c>
      <c r="B216" s="17" t="s">
        <v>1004</v>
      </c>
      <c r="C216" s="17" t="s">
        <v>1005</v>
      </c>
      <c r="D216" s="13">
        <v>45126</v>
      </c>
      <c r="E216" s="15" t="s">
        <v>1006</v>
      </c>
      <c r="F216" s="15" t="s">
        <v>1007</v>
      </c>
      <c r="G216" s="15" t="s">
        <v>534</v>
      </c>
      <c r="H216" s="15" t="s">
        <v>93</v>
      </c>
      <c r="I216" s="15" t="s">
        <v>1008</v>
      </c>
      <c r="J216" s="16">
        <v>13.87196</v>
      </c>
      <c r="K216" s="16">
        <v>101.04430000000001</v>
      </c>
      <c r="L216" s="16" t="s">
        <v>40</v>
      </c>
      <c r="M216" s="16">
        <v>0</v>
      </c>
      <c r="N216" s="16">
        <v>2</v>
      </c>
      <c r="O216" s="16">
        <v>0</v>
      </c>
      <c r="P216" s="16">
        <v>0</v>
      </c>
      <c r="Q216" s="16">
        <v>0</v>
      </c>
      <c r="R216" s="16" t="s">
        <v>31</v>
      </c>
      <c r="S216" s="16" t="s">
        <v>41</v>
      </c>
      <c r="T216" s="16">
        <v>1</v>
      </c>
      <c r="U216" s="16">
        <v>2</v>
      </c>
      <c r="V216" s="16">
        <v>2</v>
      </c>
      <c r="W216" s="18"/>
      <c r="X216" s="18"/>
      <c r="Y216" s="18"/>
    </row>
    <row r="217" spans="1:25" ht="18.75" customHeight="1">
      <c r="A217" s="7">
        <v>213</v>
      </c>
      <c r="B217" s="17" t="s">
        <v>1009</v>
      </c>
      <c r="C217" s="17" t="s">
        <v>1010</v>
      </c>
      <c r="D217" s="13">
        <v>45126</v>
      </c>
      <c r="E217" s="15" t="s">
        <v>1011</v>
      </c>
      <c r="F217" s="15" t="s">
        <v>51</v>
      </c>
      <c r="G217" s="15" t="s">
        <v>360</v>
      </c>
      <c r="H217" s="15" t="s">
        <v>355</v>
      </c>
      <c r="I217" s="15" t="s">
        <v>361</v>
      </c>
      <c r="J217" s="16">
        <v>8.2627459999999999</v>
      </c>
      <c r="K217" s="16">
        <v>98.806775000000002</v>
      </c>
      <c r="L217" s="16" t="s">
        <v>40</v>
      </c>
      <c r="M217" s="16">
        <v>0</v>
      </c>
      <c r="N217" s="16">
        <v>2</v>
      </c>
      <c r="O217" s="16">
        <v>0</v>
      </c>
      <c r="P217" s="16">
        <v>0</v>
      </c>
      <c r="Q217" s="16">
        <v>0</v>
      </c>
      <c r="R217" s="16" t="s">
        <v>31</v>
      </c>
      <c r="S217" s="16" t="s">
        <v>41</v>
      </c>
      <c r="T217" s="16">
        <v>1</v>
      </c>
      <c r="U217" s="16">
        <v>2</v>
      </c>
      <c r="V217" s="16">
        <v>2</v>
      </c>
      <c r="W217" s="18"/>
      <c r="X217" s="18"/>
      <c r="Y217" s="18"/>
    </row>
    <row r="218" spans="1:25" ht="18.75" customHeight="1">
      <c r="A218" s="7">
        <v>214</v>
      </c>
      <c r="B218" s="17" t="s">
        <v>1012</v>
      </c>
      <c r="C218" s="17" t="s">
        <v>1013</v>
      </c>
      <c r="D218" s="13">
        <v>45126</v>
      </c>
      <c r="E218" s="15" t="s">
        <v>1014</v>
      </c>
      <c r="F218" s="15" t="s">
        <v>51</v>
      </c>
      <c r="G218" s="15" t="s">
        <v>390</v>
      </c>
      <c r="H218" s="15" t="s">
        <v>355</v>
      </c>
      <c r="I218" s="15" t="s">
        <v>1015</v>
      </c>
      <c r="J218" s="16">
        <v>8.4599530000000005</v>
      </c>
      <c r="K218" s="16">
        <v>99.964438000000001</v>
      </c>
      <c r="L218" s="16" t="s">
        <v>40</v>
      </c>
      <c r="M218" s="16">
        <v>0</v>
      </c>
      <c r="N218" s="16">
        <v>2</v>
      </c>
      <c r="O218" s="16">
        <v>0</v>
      </c>
      <c r="P218" s="16">
        <v>0</v>
      </c>
      <c r="Q218" s="16">
        <v>0</v>
      </c>
      <c r="R218" s="16" t="s">
        <v>31</v>
      </c>
      <c r="S218" s="16" t="s">
        <v>41</v>
      </c>
      <c r="T218" s="16">
        <v>1</v>
      </c>
      <c r="U218" s="16">
        <v>2</v>
      </c>
      <c r="V218" s="16">
        <v>2</v>
      </c>
      <c r="W218" s="18"/>
      <c r="X218" s="18"/>
      <c r="Y218" s="18"/>
    </row>
    <row r="219" spans="1:25" ht="18.75" customHeight="1">
      <c r="A219" s="7">
        <v>215</v>
      </c>
      <c r="B219" s="19" t="s">
        <v>1016</v>
      </c>
      <c r="C219" s="8" t="s">
        <v>1017</v>
      </c>
      <c r="D219" s="13">
        <v>45199</v>
      </c>
      <c r="E219" s="9" t="s">
        <v>1018</v>
      </c>
      <c r="F219" s="9" t="s">
        <v>1019</v>
      </c>
      <c r="G219" s="9" t="s">
        <v>576</v>
      </c>
      <c r="H219" s="9" t="s">
        <v>76</v>
      </c>
      <c r="I219" s="9" t="s">
        <v>1020</v>
      </c>
      <c r="J219" s="9">
        <v>14.58599517</v>
      </c>
      <c r="K219" s="9">
        <v>100.4548526</v>
      </c>
      <c r="L219" s="16" t="s">
        <v>407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 t="s">
        <v>21</v>
      </c>
      <c r="S219" s="9" t="s">
        <v>66</v>
      </c>
      <c r="T219" s="16">
        <v>0</v>
      </c>
      <c r="U219" s="16">
        <v>1</v>
      </c>
      <c r="V219" s="16">
        <v>0</v>
      </c>
      <c r="W219" s="20"/>
      <c r="X219" s="20"/>
      <c r="Y219" s="20"/>
    </row>
    <row r="220" spans="1:25" ht="18.75" customHeight="1">
      <c r="A220" s="7">
        <v>216</v>
      </c>
      <c r="B220" s="19" t="s">
        <v>1021</v>
      </c>
      <c r="C220" s="8" t="s">
        <v>1022</v>
      </c>
      <c r="D220" s="13">
        <v>45199</v>
      </c>
      <c r="E220" s="9" t="s">
        <v>1002</v>
      </c>
      <c r="F220" s="9" t="s">
        <v>1002</v>
      </c>
      <c r="G220" s="9" t="s">
        <v>92</v>
      </c>
      <c r="H220" s="9" t="s">
        <v>93</v>
      </c>
      <c r="I220" s="9" t="s">
        <v>1003</v>
      </c>
      <c r="J220" s="9">
        <v>13.172134099999999</v>
      </c>
      <c r="K220" s="9">
        <v>100.9318402</v>
      </c>
      <c r="L220" s="16" t="s">
        <v>407</v>
      </c>
      <c r="M220" s="16">
        <v>1</v>
      </c>
      <c r="N220" s="16">
        <v>0</v>
      </c>
      <c r="O220" s="16">
        <v>0</v>
      </c>
      <c r="P220" s="16">
        <v>0</v>
      </c>
      <c r="Q220" s="16">
        <v>0</v>
      </c>
      <c r="R220" s="16" t="s">
        <v>21</v>
      </c>
      <c r="S220" s="9" t="s">
        <v>66</v>
      </c>
      <c r="T220" s="16">
        <v>0</v>
      </c>
      <c r="U220" s="16">
        <v>1</v>
      </c>
      <c r="V220" s="16">
        <v>0</v>
      </c>
      <c r="W220" s="20"/>
      <c r="X220" s="20"/>
      <c r="Y220" s="20"/>
    </row>
    <row r="221" spans="1:25" ht="18.75" customHeight="1">
      <c r="A221" s="7">
        <v>217</v>
      </c>
      <c r="B221" s="19" t="s">
        <v>1023</v>
      </c>
      <c r="C221" s="8" t="s">
        <v>1024</v>
      </c>
      <c r="D221" s="13">
        <v>45199</v>
      </c>
      <c r="E221" s="21" t="s">
        <v>1025</v>
      </c>
      <c r="F221" s="21" t="s">
        <v>1026</v>
      </c>
      <c r="G221" s="21" t="s">
        <v>311</v>
      </c>
      <c r="H221" s="21" t="s">
        <v>104</v>
      </c>
      <c r="I221" s="9" t="s">
        <v>1027</v>
      </c>
      <c r="J221" s="21">
        <v>15.154870000000001</v>
      </c>
      <c r="K221" s="9">
        <v>98.459729999999993</v>
      </c>
      <c r="L221" s="16" t="s">
        <v>407</v>
      </c>
      <c r="M221" s="16">
        <v>1</v>
      </c>
      <c r="N221" s="16">
        <v>0</v>
      </c>
      <c r="O221" s="16">
        <v>0</v>
      </c>
      <c r="P221" s="16">
        <v>0</v>
      </c>
      <c r="Q221" s="16">
        <v>0</v>
      </c>
      <c r="R221" s="16" t="s">
        <v>21</v>
      </c>
      <c r="S221" s="9" t="s">
        <v>66</v>
      </c>
      <c r="T221" s="16">
        <v>0</v>
      </c>
      <c r="U221" s="16">
        <v>1</v>
      </c>
      <c r="V221" s="16">
        <v>0</v>
      </c>
      <c r="W221" s="20"/>
      <c r="X221" s="20"/>
      <c r="Y221" s="20"/>
    </row>
    <row r="222" spans="1:25" ht="18.75" customHeight="1">
      <c r="A222" s="7">
        <v>218</v>
      </c>
      <c r="B222" s="19" t="s">
        <v>1028</v>
      </c>
      <c r="C222" s="8" t="s">
        <v>1029</v>
      </c>
      <c r="D222" s="13">
        <v>45199</v>
      </c>
      <c r="E222" s="21" t="s">
        <v>1030</v>
      </c>
      <c r="F222" s="21" t="s">
        <v>1031</v>
      </c>
      <c r="G222" s="21" t="s">
        <v>311</v>
      </c>
      <c r="H222" s="21" t="s">
        <v>104</v>
      </c>
      <c r="I222" s="9" t="s">
        <v>1032</v>
      </c>
      <c r="J222" s="21">
        <v>14.74988636</v>
      </c>
      <c r="K222" s="9">
        <v>98.623632599999993</v>
      </c>
      <c r="L222" s="16" t="s">
        <v>407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 t="s">
        <v>21</v>
      </c>
      <c r="S222" s="9" t="s">
        <v>66</v>
      </c>
      <c r="T222" s="16">
        <v>0</v>
      </c>
      <c r="U222" s="16">
        <v>1</v>
      </c>
      <c r="V222" s="16">
        <v>0</v>
      </c>
      <c r="W222" s="20"/>
      <c r="X222" s="20"/>
      <c r="Y222" s="20"/>
    </row>
    <row r="223" spans="1:25" ht="18.75" customHeight="1">
      <c r="A223" s="7">
        <v>219</v>
      </c>
      <c r="B223" s="17" t="s">
        <v>1033</v>
      </c>
      <c r="C223" s="17" t="s">
        <v>1034</v>
      </c>
      <c r="D223" s="13">
        <v>45212</v>
      </c>
      <c r="E223" s="22" t="s">
        <v>1035</v>
      </c>
      <c r="F223" s="22" t="s">
        <v>1035</v>
      </c>
      <c r="G223" s="16" t="s">
        <v>75</v>
      </c>
      <c r="H223" s="22" t="s">
        <v>76</v>
      </c>
      <c r="I223" s="9" t="s">
        <v>1036</v>
      </c>
      <c r="J223" s="22">
        <v>14.327597040000001</v>
      </c>
      <c r="K223" s="16">
        <v>100.4044586</v>
      </c>
      <c r="L223" s="16" t="s">
        <v>407</v>
      </c>
      <c r="M223" s="16">
        <v>1</v>
      </c>
      <c r="N223" s="16">
        <v>0</v>
      </c>
      <c r="O223" s="16">
        <v>0</v>
      </c>
      <c r="P223" s="16">
        <v>0</v>
      </c>
      <c r="Q223" s="16">
        <v>0</v>
      </c>
      <c r="R223" s="16" t="s">
        <v>21</v>
      </c>
      <c r="S223" s="16" t="s">
        <v>66</v>
      </c>
      <c r="T223" s="16">
        <v>0</v>
      </c>
      <c r="U223" s="16">
        <v>1</v>
      </c>
      <c r="V223" s="16">
        <v>0</v>
      </c>
      <c r="W223" s="23"/>
      <c r="X223" s="23"/>
      <c r="Y223" s="23"/>
    </row>
    <row r="224" spans="1:25" ht="18.75" customHeight="1">
      <c r="A224" s="7">
        <v>220</v>
      </c>
      <c r="B224" s="17" t="s">
        <v>1037</v>
      </c>
      <c r="C224" s="17" t="s">
        <v>1038</v>
      </c>
      <c r="D224" s="13">
        <v>45212</v>
      </c>
      <c r="E224" s="16" t="s">
        <v>1039</v>
      </c>
      <c r="F224" s="16" t="s">
        <v>1039</v>
      </c>
      <c r="G224" s="16" t="s">
        <v>747</v>
      </c>
      <c r="H224" s="16" t="s">
        <v>76</v>
      </c>
      <c r="I224" s="9" t="s">
        <v>1040</v>
      </c>
      <c r="J224" s="16">
        <v>13.94896951</v>
      </c>
      <c r="K224" s="16">
        <v>101.51235920000001</v>
      </c>
      <c r="L224" s="16" t="s">
        <v>407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 t="s">
        <v>21</v>
      </c>
      <c r="S224" s="16" t="s">
        <v>66</v>
      </c>
      <c r="T224" s="16">
        <v>0</v>
      </c>
      <c r="U224" s="16">
        <v>1</v>
      </c>
      <c r="V224" s="16">
        <v>0</v>
      </c>
      <c r="W224" s="23"/>
      <c r="X224" s="23"/>
      <c r="Y224" s="23"/>
    </row>
    <row r="225" spans="1:25" ht="18.75" customHeight="1">
      <c r="A225" s="7">
        <v>221</v>
      </c>
      <c r="B225" s="17" t="s">
        <v>1041</v>
      </c>
      <c r="C225" s="17" t="s">
        <v>1042</v>
      </c>
      <c r="D225" s="13">
        <v>45212</v>
      </c>
      <c r="E225" s="16" t="s">
        <v>1043</v>
      </c>
      <c r="F225" s="16" t="s">
        <v>1002</v>
      </c>
      <c r="G225" s="16" t="s">
        <v>92</v>
      </c>
      <c r="H225" s="16" t="s">
        <v>93</v>
      </c>
      <c r="I225" s="9" t="s">
        <v>1044</v>
      </c>
      <c r="J225" s="16">
        <v>13.07476896</v>
      </c>
      <c r="K225" s="16">
        <v>101.022504</v>
      </c>
      <c r="L225" s="16" t="s">
        <v>407</v>
      </c>
      <c r="M225" s="16">
        <v>1</v>
      </c>
      <c r="N225" s="16">
        <v>0</v>
      </c>
      <c r="O225" s="16">
        <v>0</v>
      </c>
      <c r="P225" s="16">
        <v>0</v>
      </c>
      <c r="Q225" s="16">
        <v>0</v>
      </c>
      <c r="R225" s="16" t="s">
        <v>21</v>
      </c>
      <c r="S225" s="16" t="s">
        <v>66</v>
      </c>
      <c r="T225" s="16">
        <v>0</v>
      </c>
      <c r="U225" s="16">
        <v>1</v>
      </c>
      <c r="V225" s="16">
        <v>0</v>
      </c>
      <c r="W225" s="23"/>
      <c r="X225" s="23"/>
      <c r="Y225" s="23"/>
    </row>
    <row r="226" spans="1:25" ht="18.75" customHeight="1">
      <c r="A226" s="7">
        <v>222</v>
      </c>
      <c r="B226" s="17" t="s">
        <v>1045</v>
      </c>
      <c r="C226" s="17" t="s">
        <v>1046</v>
      </c>
      <c r="D226" s="13">
        <v>45212</v>
      </c>
      <c r="E226" s="22" t="s">
        <v>1047</v>
      </c>
      <c r="F226" s="22" t="s">
        <v>276</v>
      </c>
      <c r="G226" s="22" t="s">
        <v>277</v>
      </c>
      <c r="H226" s="22" t="s">
        <v>93</v>
      </c>
      <c r="I226" s="9" t="s">
        <v>278</v>
      </c>
      <c r="J226" s="22">
        <v>12.783078</v>
      </c>
      <c r="K226" s="16">
        <v>101.687895</v>
      </c>
      <c r="L226" s="16" t="s">
        <v>407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 t="s">
        <v>21</v>
      </c>
      <c r="S226" s="16" t="s">
        <v>66</v>
      </c>
      <c r="T226" s="16">
        <v>0</v>
      </c>
      <c r="U226" s="16">
        <v>1</v>
      </c>
      <c r="V226" s="16">
        <v>0</v>
      </c>
      <c r="W226" s="23"/>
      <c r="X226" s="23"/>
      <c r="Y226" s="23"/>
    </row>
    <row r="227" spans="1:25" ht="18.75" customHeight="1">
      <c r="A227" s="7">
        <v>223</v>
      </c>
      <c r="B227" s="17" t="s">
        <v>1048</v>
      </c>
      <c r="C227" s="17" t="s">
        <v>1049</v>
      </c>
      <c r="D227" s="13">
        <v>45212</v>
      </c>
      <c r="E227" s="22" t="s">
        <v>1050</v>
      </c>
      <c r="F227" s="22" t="s">
        <v>1050</v>
      </c>
      <c r="G227" s="22" t="s">
        <v>534</v>
      </c>
      <c r="H227" s="22" t="s">
        <v>93</v>
      </c>
      <c r="I227" s="9" t="s">
        <v>1051</v>
      </c>
      <c r="J227" s="22">
        <v>13.503372000000001</v>
      </c>
      <c r="K227" s="16">
        <v>100.994007</v>
      </c>
      <c r="L227" s="16" t="s">
        <v>407</v>
      </c>
      <c r="M227" s="16">
        <v>1</v>
      </c>
      <c r="N227" s="16">
        <v>0</v>
      </c>
      <c r="O227" s="16">
        <v>0</v>
      </c>
      <c r="P227" s="16">
        <v>0</v>
      </c>
      <c r="Q227" s="16">
        <v>0</v>
      </c>
      <c r="R227" s="16" t="s">
        <v>21</v>
      </c>
      <c r="S227" s="16" t="s">
        <v>66</v>
      </c>
      <c r="T227" s="16">
        <v>0</v>
      </c>
      <c r="U227" s="16">
        <v>1</v>
      </c>
      <c r="V227" s="16">
        <v>0</v>
      </c>
      <c r="W227" s="23"/>
      <c r="X227" s="23"/>
      <c r="Y227" s="23"/>
    </row>
    <row r="228" spans="1:25" ht="18.75" customHeight="1">
      <c r="A228" s="7">
        <v>224</v>
      </c>
      <c r="B228" s="17" t="s">
        <v>1052</v>
      </c>
      <c r="C228" s="17" t="s">
        <v>1053</v>
      </c>
      <c r="D228" s="13">
        <v>45226</v>
      </c>
      <c r="E228" s="22" t="s">
        <v>1054</v>
      </c>
      <c r="F228" s="22" t="s">
        <v>1054</v>
      </c>
      <c r="G228" s="22" t="s">
        <v>92</v>
      </c>
      <c r="H228" s="22" t="s">
        <v>93</v>
      </c>
      <c r="I228" s="9" t="s">
        <v>1055</v>
      </c>
      <c r="J228" s="22">
        <v>13.265381</v>
      </c>
      <c r="K228" s="16">
        <v>101.437952</v>
      </c>
      <c r="L228" s="16" t="s">
        <v>407</v>
      </c>
      <c r="M228" s="16">
        <v>1</v>
      </c>
      <c r="N228" s="16">
        <v>0</v>
      </c>
      <c r="O228" s="16">
        <v>0</v>
      </c>
      <c r="P228" s="16">
        <v>0</v>
      </c>
      <c r="Q228" s="16">
        <v>0</v>
      </c>
      <c r="R228" s="16" t="s">
        <v>21</v>
      </c>
      <c r="S228" s="16" t="s">
        <v>66</v>
      </c>
      <c r="T228" s="16">
        <v>0</v>
      </c>
      <c r="U228" s="16">
        <v>1</v>
      </c>
      <c r="V228" s="16">
        <v>0</v>
      </c>
      <c r="W228" s="23"/>
      <c r="X228" s="23"/>
      <c r="Y228" s="23"/>
    </row>
    <row r="229" spans="1:25" ht="18.75" customHeight="1">
      <c r="A229" s="7">
        <v>225</v>
      </c>
      <c r="B229" s="17" t="s">
        <v>1056</v>
      </c>
      <c r="C229" s="17" t="s">
        <v>1057</v>
      </c>
      <c r="D229" s="13">
        <v>45226</v>
      </c>
      <c r="E229" s="16" t="s">
        <v>918</v>
      </c>
      <c r="F229" s="16" t="s">
        <v>918</v>
      </c>
      <c r="G229" s="16" t="s">
        <v>92</v>
      </c>
      <c r="H229" s="16" t="s">
        <v>93</v>
      </c>
      <c r="I229" s="9" t="s">
        <v>919</v>
      </c>
      <c r="J229" s="16">
        <v>13.471089940000001</v>
      </c>
      <c r="K229" s="16">
        <v>101.0956085</v>
      </c>
      <c r="L229" s="16" t="s">
        <v>407</v>
      </c>
      <c r="M229" s="16">
        <v>1</v>
      </c>
      <c r="N229" s="16">
        <v>0</v>
      </c>
      <c r="O229" s="16">
        <v>0</v>
      </c>
      <c r="P229" s="16">
        <v>0</v>
      </c>
      <c r="Q229" s="16">
        <v>0</v>
      </c>
      <c r="R229" s="16" t="s">
        <v>21</v>
      </c>
      <c r="S229" s="16" t="s">
        <v>66</v>
      </c>
      <c r="T229" s="16">
        <v>0</v>
      </c>
      <c r="U229" s="16">
        <v>1</v>
      </c>
      <c r="V229" s="16">
        <v>0</v>
      </c>
      <c r="W229" s="23"/>
      <c r="X229" s="23"/>
      <c r="Y229" s="23"/>
    </row>
    <row r="230" spans="1:25" ht="18.75" customHeight="1">
      <c r="A230" s="7">
        <v>226</v>
      </c>
      <c r="B230" s="17" t="s">
        <v>1058</v>
      </c>
      <c r="C230" s="17" t="s">
        <v>1059</v>
      </c>
      <c r="D230" s="13">
        <v>45226</v>
      </c>
      <c r="E230" s="22" t="s">
        <v>1060</v>
      </c>
      <c r="F230" s="22" t="s">
        <v>930</v>
      </c>
      <c r="G230" s="22" t="s">
        <v>109</v>
      </c>
      <c r="H230" s="22" t="s">
        <v>104</v>
      </c>
      <c r="I230" s="9" t="s">
        <v>1061</v>
      </c>
      <c r="J230" s="22">
        <v>13.55939</v>
      </c>
      <c r="K230" s="16">
        <v>100.31421</v>
      </c>
      <c r="L230" s="16" t="s">
        <v>407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 t="s">
        <v>21</v>
      </c>
      <c r="S230" s="16" t="s">
        <v>66</v>
      </c>
      <c r="T230" s="16">
        <v>0</v>
      </c>
      <c r="U230" s="16">
        <v>1</v>
      </c>
      <c r="V230" s="16">
        <v>0</v>
      </c>
      <c r="W230" s="23"/>
      <c r="X230" s="23"/>
      <c r="Y230" s="23"/>
    </row>
    <row r="231" spans="1:25" ht="18.75" customHeight="1">
      <c r="A231" s="7">
        <v>227</v>
      </c>
      <c r="B231" s="17" t="s">
        <v>1062</v>
      </c>
      <c r="C231" s="17" t="s">
        <v>1063</v>
      </c>
      <c r="D231" s="13">
        <v>45226</v>
      </c>
      <c r="E231" s="22" t="s">
        <v>1064</v>
      </c>
      <c r="F231" s="22" t="s">
        <v>1064</v>
      </c>
      <c r="G231" s="22" t="s">
        <v>550</v>
      </c>
      <c r="H231" s="22" t="s">
        <v>104</v>
      </c>
      <c r="I231" s="9" t="s">
        <v>1065</v>
      </c>
      <c r="J231" s="22">
        <v>14.75394</v>
      </c>
      <c r="K231" s="16">
        <v>100.09742</v>
      </c>
      <c r="L231" s="16" t="s">
        <v>407</v>
      </c>
      <c r="M231" s="16">
        <v>1</v>
      </c>
      <c r="N231" s="16">
        <v>0</v>
      </c>
      <c r="O231" s="16">
        <v>0</v>
      </c>
      <c r="P231" s="16">
        <v>0</v>
      </c>
      <c r="Q231" s="16">
        <v>0</v>
      </c>
      <c r="R231" s="16" t="s">
        <v>21</v>
      </c>
      <c r="S231" s="16" t="s">
        <v>66</v>
      </c>
      <c r="T231" s="16">
        <v>0</v>
      </c>
      <c r="U231" s="16">
        <v>1</v>
      </c>
      <c r="V231" s="16">
        <v>0</v>
      </c>
      <c r="W231" s="23"/>
      <c r="X231" s="23"/>
      <c r="Y231" s="23"/>
    </row>
    <row r="232" spans="1:25" ht="18.75" customHeight="1">
      <c r="A232" s="7">
        <v>228</v>
      </c>
      <c r="B232" s="17" t="s">
        <v>1066</v>
      </c>
      <c r="C232" s="17" t="s">
        <v>1067</v>
      </c>
      <c r="D232" s="13">
        <v>45226</v>
      </c>
      <c r="E232" s="22" t="s">
        <v>359</v>
      </c>
      <c r="F232" s="22" t="s">
        <v>1068</v>
      </c>
      <c r="G232" s="22" t="s">
        <v>335</v>
      </c>
      <c r="H232" s="22" t="s">
        <v>116</v>
      </c>
      <c r="I232" s="9" t="s">
        <v>1069</v>
      </c>
      <c r="J232" s="22">
        <v>10.4283</v>
      </c>
      <c r="K232" s="16">
        <v>99.242000000000004</v>
      </c>
      <c r="L232" s="16" t="s">
        <v>407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 t="s">
        <v>21</v>
      </c>
      <c r="S232" s="16" t="s">
        <v>66</v>
      </c>
      <c r="T232" s="16">
        <v>0</v>
      </c>
      <c r="U232" s="16">
        <v>1</v>
      </c>
      <c r="V232" s="16">
        <v>0</v>
      </c>
      <c r="W232" s="23"/>
      <c r="X232" s="23"/>
      <c r="Y232" s="23"/>
    </row>
    <row r="233" spans="1:25" ht="18.75" customHeight="1">
      <c r="A233" s="7">
        <v>229</v>
      </c>
      <c r="B233" s="17" t="s">
        <v>1070</v>
      </c>
      <c r="C233" s="17" t="s">
        <v>1071</v>
      </c>
      <c r="D233" s="13">
        <v>45226</v>
      </c>
      <c r="E233" s="22" t="s">
        <v>1072</v>
      </c>
      <c r="F233" s="22" t="s">
        <v>1072</v>
      </c>
      <c r="G233" s="22" t="s">
        <v>563</v>
      </c>
      <c r="H233" s="22" t="s">
        <v>116</v>
      </c>
      <c r="I233" s="9" t="s">
        <v>1073</v>
      </c>
      <c r="J233" s="22">
        <v>13.52294453</v>
      </c>
      <c r="K233" s="16">
        <v>99.963268240000005</v>
      </c>
      <c r="L233" s="16" t="s">
        <v>407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 t="s">
        <v>21</v>
      </c>
      <c r="S233" s="16" t="s">
        <v>66</v>
      </c>
      <c r="T233" s="16">
        <v>0</v>
      </c>
      <c r="U233" s="16">
        <v>1</v>
      </c>
      <c r="V233" s="16">
        <v>0</v>
      </c>
      <c r="W233" s="23"/>
      <c r="X233" s="23"/>
      <c r="Y233" s="23"/>
    </row>
    <row r="234" spans="1:25" ht="18.75" customHeight="1">
      <c r="A234" s="7">
        <v>230</v>
      </c>
      <c r="B234" s="17" t="s">
        <v>1074</v>
      </c>
      <c r="C234" s="17" t="s">
        <v>1075</v>
      </c>
      <c r="D234" s="13">
        <v>45226</v>
      </c>
      <c r="E234" s="22" t="s">
        <v>1076</v>
      </c>
      <c r="F234" s="22" t="s">
        <v>1077</v>
      </c>
      <c r="G234" s="22" t="s">
        <v>277</v>
      </c>
      <c r="H234" s="22" t="s">
        <v>93</v>
      </c>
      <c r="I234" s="9" t="s">
        <v>1078</v>
      </c>
      <c r="J234" s="22">
        <v>12.623220999999999</v>
      </c>
      <c r="K234" s="16">
        <v>101.425854</v>
      </c>
      <c r="L234" s="16" t="s">
        <v>407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 t="s">
        <v>21</v>
      </c>
      <c r="S234" s="16" t="s">
        <v>66</v>
      </c>
      <c r="T234" s="16">
        <v>0</v>
      </c>
      <c r="U234" s="16">
        <v>1</v>
      </c>
      <c r="V234" s="16">
        <v>0</v>
      </c>
      <c r="W234" s="23"/>
      <c r="X234" s="23"/>
      <c r="Y234" s="23"/>
    </row>
    <row r="235" spans="1:25" ht="18.75" customHeight="1">
      <c r="A235" s="7">
        <v>231</v>
      </c>
      <c r="B235" s="19" t="s">
        <v>1079</v>
      </c>
      <c r="C235" s="8" t="s">
        <v>1080</v>
      </c>
      <c r="D235" s="13">
        <v>45237</v>
      </c>
      <c r="E235" s="21" t="s">
        <v>1081</v>
      </c>
      <c r="F235" s="21" t="s">
        <v>1081</v>
      </c>
      <c r="G235" s="21" t="s">
        <v>656</v>
      </c>
      <c r="H235" s="21" t="s">
        <v>201</v>
      </c>
      <c r="I235" s="9" t="s">
        <v>1082</v>
      </c>
      <c r="J235" s="21">
        <v>17.971141970000001</v>
      </c>
      <c r="K235" s="9">
        <v>104.2137863</v>
      </c>
      <c r="L235" s="16" t="s">
        <v>407</v>
      </c>
      <c r="M235" s="16">
        <v>1</v>
      </c>
      <c r="N235" s="16">
        <v>0</v>
      </c>
      <c r="O235" s="16">
        <v>0</v>
      </c>
      <c r="P235" s="16">
        <v>0</v>
      </c>
      <c r="Q235" s="16">
        <v>0</v>
      </c>
      <c r="R235" s="16" t="s">
        <v>21</v>
      </c>
      <c r="S235" s="9" t="s">
        <v>66</v>
      </c>
      <c r="T235" s="16">
        <v>0</v>
      </c>
      <c r="U235" s="16">
        <v>1</v>
      </c>
      <c r="V235" s="16">
        <v>0</v>
      </c>
      <c r="W235" s="18"/>
      <c r="X235" s="18"/>
      <c r="Y235" s="18"/>
    </row>
    <row r="236" spans="1:25" ht="18.75" customHeight="1">
      <c r="A236" s="7">
        <v>232</v>
      </c>
      <c r="B236" s="19" t="s">
        <v>1083</v>
      </c>
      <c r="C236" s="8" t="s">
        <v>1084</v>
      </c>
      <c r="D236" s="13">
        <v>45237</v>
      </c>
      <c r="E236" s="9" t="s">
        <v>1085</v>
      </c>
      <c r="F236" s="9" t="s">
        <v>1085</v>
      </c>
      <c r="G236" s="9" t="s">
        <v>207</v>
      </c>
      <c r="H236" s="21" t="s">
        <v>201</v>
      </c>
      <c r="I236" s="9" t="s">
        <v>1086</v>
      </c>
      <c r="J236" s="9">
        <v>16.550659799999998</v>
      </c>
      <c r="K236" s="9">
        <v>102.08543299999999</v>
      </c>
      <c r="L236" s="16" t="s">
        <v>407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 t="s">
        <v>21</v>
      </c>
      <c r="S236" s="9" t="s">
        <v>66</v>
      </c>
      <c r="T236" s="16">
        <v>0</v>
      </c>
      <c r="U236" s="16">
        <v>1</v>
      </c>
      <c r="V236" s="16">
        <v>0</v>
      </c>
      <c r="W236" s="18"/>
      <c r="X236" s="18"/>
      <c r="Y236" s="18"/>
    </row>
    <row r="237" spans="1:25" ht="18.75" customHeight="1">
      <c r="A237" s="7">
        <v>233</v>
      </c>
      <c r="B237" s="19" t="s">
        <v>1087</v>
      </c>
      <c r="C237" s="8" t="s">
        <v>1088</v>
      </c>
      <c r="D237" s="13">
        <v>45237</v>
      </c>
      <c r="E237" s="9" t="s">
        <v>1089</v>
      </c>
      <c r="F237" s="9" t="s">
        <v>1090</v>
      </c>
      <c r="G237" s="9" t="s">
        <v>1091</v>
      </c>
      <c r="H237" s="21" t="s">
        <v>201</v>
      </c>
      <c r="I237" s="9" t="s">
        <v>1092</v>
      </c>
      <c r="J237" s="9">
        <v>17.3382918</v>
      </c>
      <c r="K237" s="9">
        <v>101.75534089999999</v>
      </c>
      <c r="L237" s="16" t="s">
        <v>407</v>
      </c>
      <c r="M237" s="16">
        <v>1</v>
      </c>
      <c r="N237" s="16">
        <v>0</v>
      </c>
      <c r="O237" s="16">
        <v>0</v>
      </c>
      <c r="P237" s="16">
        <v>0</v>
      </c>
      <c r="Q237" s="16">
        <v>0</v>
      </c>
      <c r="R237" s="16" t="s">
        <v>21</v>
      </c>
      <c r="S237" s="9" t="s">
        <v>66</v>
      </c>
      <c r="T237" s="16">
        <v>0</v>
      </c>
      <c r="U237" s="16">
        <v>1</v>
      </c>
      <c r="V237" s="16">
        <v>0</v>
      </c>
      <c r="W237" s="18"/>
      <c r="X237" s="18"/>
      <c r="Y237" s="18"/>
    </row>
    <row r="238" spans="1:25" ht="18.75" customHeight="1">
      <c r="A238" s="7">
        <v>234</v>
      </c>
      <c r="B238" s="19" t="s">
        <v>1093</v>
      </c>
      <c r="C238" s="8" t="s">
        <v>1094</v>
      </c>
      <c r="D238" s="13">
        <v>45237</v>
      </c>
      <c r="E238" s="9" t="s">
        <v>1095</v>
      </c>
      <c r="F238" s="9" t="s">
        <v>1096</v>
      </c>
      <c r="G238" s="9" t="s">
        <v>62</v>
      </c>
      <c r="H238" s="9" t="s">
        <v>63</v>
      </c>
      <c r="I238" s="9" t="s">
        <v>1097</v>
      </c>
      <c r="J238" s="9">
        <v>14.73452838</v>
      </c>
      <c r="K238" s="9">
        <v>102.0297886</v>
      </c>
      <c r="L238" s="16" t="s">
        <v>407</v>
      </c>
      <c r="M238" s="16">
        <v>1</v>
      </c>
      <c r="N238" s="16">
        <v>0</v>
      </c>
      <c r="O238" s="16">
        <v>0</v>
      </c>
      <c r="P238" s="16">
        <v>0</v>
      </c>
      <c r="Q238" s="16">
        <v>0</v>
      </c>
      <c r="R238" s="16" t="s">
        <v>21</v>
      </c>
      <c r="S238" s="9" t="s">
        <v>66</v>
      </c>
      <c r="T238" s="16">
        <v>0</v>
      </c>
      <c r="U238" s="16">
        <v>1</v>
      </c>
      <c r="V238" s="16">
        <v>0</v>
      </c>
      <c r="W238" s="18"/>
      <c r="X238" s="18"/>
      <c r="Y238" s="18"/>
    </row>
    <row r="239" spans="1:25" ht="18.75" customHeight="1">
      <c r="A239" s="7">
        <v>235</v>
      </c>
      <c r="B239" s="8" t="s">
        <v>1098</v>
      </c>
      <c r="C239" s="8" t="s">
        <v>69</v>
      </c>
      <c r="D239" s="13">
        <v>45237</v>
      </c>
      <c r="E239" s="21" t="s">
        <v>70</v>
      </c>
      <c r="F239" s="21" t="s">
        <v>1099</v>
      </c>
      <c r="G239" s="21" t="s">
        <v>62</v>
      </c>
      <c r="H239" s="21" t="s">
        <v>63</v>
      </c>
      <c r="I239" s="9" t="s">
        <v>71</v>
      </c>
      <c r="J239" s="21">
        <v>14.974309999999999</v>
      </c>
      <c r="K239" s="9">
        <v>102.0832698</v>
      </c>
      <c r="L239" s="16" t="s">
        <v>407</v>
      </c>
      <c r="M239" s="16">
        <v>1</v>
      </c>
      <c r="N239" s="16">
        <v>0</v>
      </c>
      <c r="O239" s="16">
        <v>0</v>
      </c>
      <c r="P239" s="16">
        <v>0</v>
      </c>
      <c r="Q239" s="16">
        <v>0</v>
      </c>
      <c r="R239" s="16" t="s">
        <v>21</v>
      </c>
      <c r="S239" s="9" t="s">
        <v>66</v>
      </c>
      <c r="T239" s="16">
        <v>0</v>
      </c>
      <c r="U239" s="16">
        <v>1</v>
      </c>
      <c r="V239" s="16">
        <v>0</v>
      </c>
      <c r="W239" s="18"/>
      <c r="X239" s="18"/>
      <c r="Y239" s="18"/>
    </row>
    <row r="240" spans="1:25" ht="18.75" customHeight="1">
      <c r="A240" s="7">
        <v>236</v>
      </c>
      <c r="B240" s="19" t="s">
        <v>1100</v>
      </c>
      <c r="C240" s="8" t="s">
        <v>1101</v>
      </c>
      <c r="D240" s="13">
        <v>45237</v>
      </c>
      <c r="E240" s="9" t="s">
        <v>1102</v>
      </c>
      <c r="F240" s="9" t="s">
        <v>1103</v>
      </c>
      <c r="G240" s="9" t="s">
        <v>265</v>
      </c>
      <c r="H240" s="9" t="s">
        <v>76</v>
      </c>
      <c r="I240" s="9" t="s">
        <v>1104</v>
      </c>
      <c r="J240" s="9">
        <v>14.350778829999999</v>
      </c>
      <c r="K240" s="9">
        <v>100.8550583</v>
      </c>
      <c r="L240" s="16" t="s">
        <v>407</v>
      </c>
      <c r="M240" s="16">
        <v>1</v>
      </c>
      <c r="N240" s="16">
        <v>0</v>
      </c>
      <c r="O240" s="16">
        <v>0</v>
      </c>
      <c r="P240" s="16">
        <v>0</v>
      </c>
      <c r="Q240" s="16">
        <v>0</v>
      </c>
      <c r="R240" s="16" t="s">
        <v>21</v>
      </c>
      <c r="S240" s="9" t="s">
        <v>66</v>
      </c>
      <c r="T240" s="16">
        <v>0</v>
      </c>
      <c r="U240" s="16">
        <v>1</v>
      </c>
      <c r="V240" s="16">
        <v>0</v>
      </c>
      <c r="W240" s="18"/>
      <c r="X240" s="18"/>
      <c r="Y240" s="18"/>
    </row>
    <row r="241" spans="1:25" ht="18.75" customHeight="1">
      <c r="A241" s="7">
        <v>237</v>
      </c>
      <c r="B241" s="19" t="s">
        <v>1105</v>
      </c>
      <c r="C241" s="8" t="s">
        <v>1106</v>
      </c>
      <c r="D241" s="13">
        <v>45237</v>
      </c>
      <c r="E241" s="9" t="s">
        <v>1107</v>
      </c>
      <c r="F241" s="9" t="s">
        <v>1108</v>
      </c>
      <c r="G241" s="9" t="s">
        <v>747</v>
      </c>
      <c r="H241" s="9" t="s">
        <v>76</v>
      </c>
      <c r="I241" s="9" t="s">
        <v>1109</v>
      </c>
      <c r="J241" s="9">
        <v>14.05460987</v>
      </c>
      <c r="K241" s="9">
        <v>101.3550161</v>
      </c>
      <c r="L241" s="16" t="s">
        <v>407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 t="s">
        <v>21</v>
      </c>
      <c r="S241" s="9" t="s">
        <v>66</v>
      </c>
      <c r="T241" s="16">
        <v>0</v>
      </c>
      <c r="U241" s="16">
        <v>1</v>
      </c>
      <c r="V241" s="16">
        <v>0</v>
      </c>
      <c r="W241" s="18"/>
      <c r="X241" s="18"/>
      <c r="Y241" s="18"/>
    </row>
    <row r="242" spans="1:25" ht="18.75" customHeight="1">
      <c r="A242" s="7">
        <v>238</v>
      </c>
      <c r="B242" s="19" t="s">
        <v>1110</v>
      </c>
      <c r="C242" s="8" t="s">
        <v>1111</v>
      </c>
      <c r="D242" s="13">
        <v>45237</v>
      </c>
      <c r="E242" s="21" t="s">
        <v>1112</v>
      </c>
      <c r="F242" s="21" t="s">
        <v>259</v>
      </c>
      <c r="G242" s="9" t="s">
        <v>75</v>
      </c>
      <c r="H242" s="21" t="s">
        <v>76</v>
      </c>
      <c r="I242" s="9" t="s">
        <v>1113</v>
      </c>
      <c r="J242" s="21">
        <v>14.21481565</v>
      </c>
      <c r="K242" s="9">
        <v>100.58650179999999</v>
      </c>
      <c r="L242" s="16" t="s">
        <v>407</v>
      </c>
      <c r="M242" s="16">
        <v>1</v>
      </c>
      <c r="N242" s="16">
        <v>0</v>
      </c>
      <c r="O242" s="16">
        <v>0</v>
      </c>
      <c r="P242" s="16">
        <v>0</v>
      </c>
      <c r="Q242" s="16">
        <v>0</v>
      </c>
      <c r="R242" s="16" t="s">
        <v>21</v>
      </c>
      <c r="S242" s="9" t="s">
        <v>66</v>
      </c>
      <c r="T242" s="16">
        <v>0</v>
      </c>
      <c r="U242" s="16">
        <v>1</v>
      </c>
      <c r="V242" s="16">
        <v>0</v>
      </c>
      <c r="W242" s="18"/>
      <c r="X242" s="18"/>
      <c r="Y242" s="18"/>
    </row>
    <row r="243" spans="1:25" ht="18.75" customHeight="1">
      <c r="A243" s="7">
        <v>239</v>
      </c>
      <c r="B243" s="19" t="s">
        <v>1114</v>
      </c>
      <c r="C243" s="8" t="s">
        <v>1115</v>
      </c>
      <c r="D243" s="13">
        <v>45237</v>
      </c>
      <c r="E243" s="21" t="s">
        <v>1116</v>
      </c>
      <c r="F243" s="21" t="s">
        <v>254</v>
      </c>
      <c r="G243" s="9" t="s">
        <v>75</v>
      </c>
      <c r="H243" s="21" t="s">
        <v>76</v>
      </c>
      <c r="I243" s="9" t="s">
        <v>864</v>
      </c>
      <c r="J243" s="21">
        <v>14.249739480000001</v>
      </c>
      <c r="K243" s="9">
        <v>100.7037339</v>
      </c>
      <c r="L243" s="16" t="s">
        <v>407</v>
      </c>
      <c r="M243" s="16">
        <v>1</v>
      </c>
      <c r="N243" s="16">
        <v>0</v>
      </c>
      <c r="O243" s="16">
        <v>0</v>
      </c>
      <c r="P243" s="16">
        <v>0</v>
      </c>
      <c r="Q243" s="16">
        <v>0</v>
      </c>
      <c r="R243" s="16" t="s">
        <v>21</v>
      </c>
      <c r="S243" s="9" t="s">
        <v>66</v>
      </c>
      <c r="T243" s="16">
        <v>0</v>
      </c>
      <c r="U243" s="16">
        <v>1</v>
      </c>
      <c r="V243" s="16">
        <v>0</v>
      </c>
      <c r="W243" s="18"/>
      <c r="X243" s="18"/>
      <c r="Y243" s="18"/>
    </row>
    <row r="244" spans="1:25" ht="18.75" customHeight="1">
      <c r="A244" s="7">
        <v>240</v>
      </c>
      <c r="B244" s="19" t="s">
        <v>1117</v>
      </c>
      <c r="C244" s="8" t="s">
        <v>1118</v>
      </c>
      <c r="D244" s="13">
        <v>45237</v>
      </c>
      <c r="E244" s="9" t="s">
        <v>1119</v>
      </c>
      <c r="F244" s="9" t="s">
        <v>737</v>
      </c>
      <c r="G244" s="9" t="s">
        <v>81</v>
      </c>
      <c r="H244" s="9" t="s">
        <v>76</v>
      </c>
      <c r="I244" s="9" t="s">
        <v>1120</v>
      </c>
      <c r="J244" s="9">
        <v>14.022385740000001</v>
      </c>
      <c r="K244" s="9">
        <v>100.5274131</v>
      </c>
      <c r="L244" s="16" t="s">
        <v>407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 t="s">
        <v>21</v>
      </c>
      <c r="S244" s="9" t="s">
        <v>66</v>
      </c>
      <c r="T244" s="16">
        <v>0</v>
      </c>
      <c r="U244" s="16">
        <v>1</v>
      </c>
      <c r="V244" s="16">
        <v>0</v>
      </c>
      <c r="W244" s="18"/>
      <c r="X244" s="18"/>
      <c r="Y244" s="18"/>
    </row>
    <row r="245" spans="1:25" ht="18.75" customHeight="1">
      <c r="A245" s="7">
        <v>241</v>
      </c>
      <c r="B245" s="19" t="s">
        <v>1121</v>
      </c>
      <c r="C245" s="8" t="s">
        <v>1122</v>
      </c>
      <c r="D245" s="13">
        <v>45237</v>
      </c>
      <c r="E245" s="9" t="s">
        <v>998</v>
      </c>
      <c r="F245" s="9" t="s">
        <v>727</v>
      </c>
      <c r="G245" s="9" t="s">
        <v>265</v>
      </c>
      <c r="H245" s="9" t="s">
        <v>76</v>
      </c>
      <c r="I245" s="9" t="s">
        <v>728</v>
      </c>
      <c r="J245" s="9">
        <v>14.538242840000001</v>
      </c>
      <c r="K245" s="9">
        <v>100.91011899999999</v>
      </c>
      <c r="L245" s="16" t="s">
        <v>407</v>
      </c>
      <c r="M245" s="16">
        <v>1</v>
      </c>
      <c r="N245" s="16">
        <v>0</v>
      </c>
      <c r="O245" s="16">
        <v>0</v>
      </c>
      <c r="P245" s="16">
        <v>0</v>
      </c>
      <c r="Q245" s="16">
        <v>0</v>
      </c>
      <c r="R245" s="16" t="s">
        <v>21</v>
      </c>
      <c r="S245" s="9" t="s">
        <v>66</v>
      </c>
      <c r="T245" s="16">
        <v>0</v>
      </c>
      <c r="U245" s="16">
        <v>1</v>
      </c>
      <c r="V245" s="16">
        <v>0</v>
      </c>
      <c r="W245" s="18"/>
      <c r="X245" s="18"/>
      <c r="Y245" s="18"/>
    </row>
    <row r="246" spans="1:25" ht="18.75" customHeight="1">
      <c r="A246" s="7">
        <v>242</v>
      </c>
      <c r="B246" s="19" t="s">
        <v>1123</v>
      </c>
      <c r="C246" s="8" t="s">
        <v>1124</v>
      </c>
      <c r="D246" s="13">
        <v>45237</v>
      </c>
      <c r="E246" s="21" t="s">
        <v>754</v>
      </c>
      <c r="F246" s="21" t="s">
        <v>524</v>
      </c>
      <c r="G246" s="21" t="s">
        <v>92</v>
      </c>
      <c r="H246" s="21" t="s">
        <v>93</v>
      </c>
      <c r="I246" s="9" t="s">
        <v>755</v>
      </c>
      <c r="J246" s="21">
        <v>13.290495999999999</v>
      </c>
      <c r="K246" s="9">
        <v>100.913077</v>
      </c>
      <c r="L246" s="16" t="s">
        <v>407</v>
      </c>
      <c r="M246" s="16">
        <v>1</v>
      </c>
      <c r="N246" s="16">
        <v>0</v>
      </c>
      <c r="O246" s="16">
        <v>0</v>
      </c>
      <c r="P246" s="16">
        <v>0</v>
      </c>
      <c r="Q246" s="16">
        <v>0</v>
      </c>
      <c r="R246" s="16" t="s">
        <v>21</v>
      </c>
      <c r="S246" s="9" t="s">
        <v>66</v>
      </c>
      <c r="T246" s="16">
        <v>0</v>
      </c>
      <c r="U246" s="16">
        <v>1</v>
      </c>
      <c r="V246" s="16">
        <v>0</v>
      </c>
      <c r="W246" s="18"/>
      <c r="X246" s="18"/>
      <c r="Y246" s="18"/>
    </row>
    <row r="247" spans="1:25" ht="18.75" customHeight="1">
      <c r="A247" s="7">
        <v>243</v>
      </c>
      <c r="B247" s="19" t="s">
        <v>1125</v>
      </c>
      <c r="C247" s="8" t="s">
        <v>1126</v>
      </c>
      <c r="D247" s="13">
        <v>45237</v>
      </c>
      <c r="E247" s="21" t="s">
        <v>1127</v>
      </c>
      <c r="F247" s="21" t="s">
        <v>1128</v>
      </c>
      <c r="G247" s="21" t="s">
        <v>92</v>
      </c>
      <c r="H247" s="21" t="s">
        <v>93</v>
      </c>
      <c r="I247" s="9" t="s">
        <v>1129</v>
      </c>
      <c r="J247" s="21">
        <v>13.455861000000001</v>
      </c>
      <c r="K247" s="9">
        <v>101.19629500000001</v>
      </c>
      <c r="L247" s="16" t="s">
        <v>407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 t="s">
        <v>21</v>
      </c>
      <c r="S247" s="9" t="s">
        <v>66</v>
      </c>
      <c r="T247" s="16">
        <v>0</v>
      </c>
      <c r="U247" s="16">
        <v>1</v>
      </c>
      <c r="V247" s="16">
        <v>0</v>
      </c>
      <c r="W247" s="18"/>
      <c r="X247" s="18"/>
      <c r="Y247" s="18"/>
    </row>
    <row r="248" spans="1:25" ht="18.75" customHeight="1">
      <c r="A248" s="7">
        <v>244</v>
      </c>
      <c r="B248" s="19" t="s">
        <v>1130</v>
      </c>
      <c r="C248" s="8" t="s">
        <v>1131</v>
      </c>
      <c r="D248" s="13">
        <v>45237</v>
      </c>
      <c r="E248" s="9" t="s">
        <v>281</v>
      </c>
      <c r="F248" s="9" t="s">
        <v>1077</v>
      </c>
      <c r="G248" s="9" t="s">
        <v>277</v>
      </c>
      <c r="H248" s="9" t="s">
        <v>93</v>
      </c>
      <c r="I248" s="9" t="s">
        <v>282</v>
      </c>
      <c r="J248" s="9">
        <v>12.683331389999999</v>
      </c>
      <c r="K248" s="9">
        <v>101.22392790000001</v>
      </c>
      <c r="L248" s="16" t="s">
        <v>407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 t="s">
        <v>21</v>
      </c>
      <c r="S248" s="9" t="s">
        <v>66</v>
      </c>
      <c r="T248" s="16">
        <v>0</v>
      </c>
      <c r="U248" s="16">
        <v>1</v>
      </c>
      <c r="V248" s="16">
        <v>0</v>
      </c>
      <c r="W248" s="18"/>
      <c r="X248" s="18"/>
      <c r="Y248" s="18"/>
    </row>
    <row r="249" spans="1:25" ht="18.75" customHeight="1">
      <c r="A249" s="7">
        <v>245</v>
      </c>
      <c r="B249" s="19" t="s">
        <v>1132</v>
      </c>
      <c r="C249" s="8" t="s">
        <v>1133</v>
      </c>
      <c r="D249" s="13">
        <v>45245</v>
      </c>
      <c r="E249" s="21" t="s">
        <v>1134</v>
      </c>
      <c r="F249" s="21" t="s">
        <v>1135</v>
      </c>
      <c r="G249" s="21" t="s">
        <v>200</v>
      </c>
      <c r="H249" s="21" t="s">
        <v>201</v>
      </c>
      <c r="I249" s="9" t="s">
        <v>1136</v>
      </c>
      <c r="J249" s="21">
        <v>18.025166259999999</v>
      </c>
      <c r="K249" s="9">
        <v>103.1036771</v>
      </c>
      <c r="L249" s="16" t="s">
        <v>407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 t="s">
        <v>21</v>
      </c>
      <c r="S249" s="9" t="s">
        <v>66</v>
      </c>
      <c r="T249" s="16">
        <v>0</v>
      </c>
      <c r="U249" s="16">
        <v>1</v>
      </c>
      <c r="V249" s="16">
        <v>0</v>
      </c>
      <c r="W249" s="20"/>
      <c r="X249" s="20"/>
      <c r="Y249" s="20"/>
    </row>
    <row r="250" spans="1:25" ht="18.75" customHeight="1">
      <c r="A250" s="7">
        <v>246</v>
      </c>
      <c r="B250" s="19" t="s">
        <v>1137</v>
      </c>
      <c r="C250" s="8" t="s">
        <v>1138</v>
      </c>
      <c r="D250" s="13">
        <v>45245</v>
      </c>
      <c r="E250" s="9" t="s">
        <v>211</v>
      </c>
      <c r="F250" s="9" t="s">
        <v>746</v>
      </c>
      <c r="G250" s="9" t="s">
        <v>747</v>
      </c>
      <c r="H250" s="9" t="s">
        <v>76</v>
      </c>
      <c r="I250" s="9" t="s">
        <v>748</v>
      </c>
      <c r="J250" s="9">
        <v>13.9780549</v>
      </c>
      <c r="K250" s="9">
        <v>101.7520505</v>
      </c>
      <c r="L250" s="16" t="s">
        <v>407</v>
      </c>
      <c r="M250" s="16">
        <v>1</v>
      </c>
      <c r="N250" s="16">
        <v>0</v>
      </c>
      <c r="O250" s="16">
        <v>0</v>
      </c>
      <c r="P250" s="16">
        <v>0</v>
      </c>
      <c r="Q250" s="16">
        <v>0</v>
      </c>
      <c r="R250" s="16" t="s">
        <v>21</v>
      </c>
      <c r="S250" s="9" t="s">
        <v>66</v>
      </c>
      <c r="T250" s="16">
        <v>0</v>
      </c>
      <c r="U250" s="16">
        <v>1</v>
      </c>
      <c r="V250" s="16">
        <v>0</v>
      </c>
      <c r="W250" s="20"/>
      <c r="X250" s="20"/>
      <c r="Y250" s="20"/>
    </row>
    <row r="251" spans="1:25" ht="18.75" customHeight="1">
      <c r="A251" s="7">
        <v>247</v>
      </c>
      <c r="B251" s="19" t="s">
        <v>1139</v>
      </c>
      <c r="C251" s="8" t="s">
        <v>1140</v>
      </c>
      <c r="D251" s="13">
        <v>45245</v>
      </c>
      <c r="E251" s="21" t="s">
        <v>1141</v>
      </c>
      <c r="F251" s="21" t="s">
        <v>1141</v>
      </c>
      <c r="G251" s="21" t="s">
        <v>305</v>
      </c>
      <c r="H251" s="21" t="s">
        <v>93</v>
      </c>
      <c r="I251" s="9" t="s">
        <v>1142</v>
      </c>
      <c r="J251" s="21">
        <v>12.453096</v>
      </c>
      <c r="K251" s="9">
        <v>102.241953</v>
      </c>
      <c r="L251" s="16" t="s">
        <v>407</v>
      </c>
      <c r="M251" s="16">
        <v>1</v>
      </c>
      <c r="N251" s="16">
        <v>0</v>
      </c>
      <c r="O251" s="16">
        <v>0</v>
      </c>
      <c r="P251" s="16">
        <v>0</v>
      </c>
      <c r="Q251" s="16">
        <v>0</v>
      </c>
      <c r="R251" s="16" t="s">
        <v>21</v>
      </c>
      <c r="S251" s="9" t="s">
        <v>66</v>
      </c>
      <c r="T251" s="16">
        <v>0</v>
      </c>
      <c r="U251" s="16">
        <v>1</v>
      </c>
      <c r="V251" s="16">
        <v>0</v>
      </c>
      <c r="W251" s="20"/>
      <c r="X251" s="20"/>
      <c r="Y251" s="20"/>
    </row>
    <row r="252" spans="1:25" ht="18.75" customHeight="1">
      <c r="A252" s="7">
        <v>248</v>
      </c>
      <c r="B252" s="19" t="s">
        <v>1143</v>
      </c>
      <c r="C252" s="8" t="s">
        <v>1144</v>
      </c>
      <c r="D252" s="13">
        <v>45245</v>
      </c>
      <c r="E252" s="9" t="s">
        <v>1145</v>
      </c>
      <c r="F252" s="9" t="s">
        <v>1145</v>
      </c>
      <c r="G252" s="9" t="s">
        <v>277</v>
      </c>
      <c r="H252" s="9" t="s">
        <v>93</v>
      </c>
      <c r="I252" s="9" t="s">
        <v>1146</v>
      </c>
      <c r="J252" s="9">
        <v>12.772997119999999</v>
      </c>
      <c r="K252" s="9">
        <v>101.2939286</v>
      </c>
      <c r="L252" s="16" t="s">
        <v>407</v>
      </c>
      <c r="M252" s="16">
        <v>1</v>
      </c>
      <c r="N252" s="16">
        <v>0</v>
      </c>
      <c r="O252" s="16">
        <v>0</v>
      </c>
      <c r="P252" s="16">
        <v>0</v>
      </c>
      <c r="Q252" s="16">
        <v>0</v>
      </c>
      <c r="R252" s="16" t="s">
        <v>21</v>
      </c>
      <c r="S252" s="9" t="s">
        <v>66</v>
      </c>
      <c r="T252" s="16">
        <v>0</v>
      </c>
      <c r="U252" s="16">
        <v>1</v>
      </c>
      <c r="V252" s="16">
        <v>0</v>
      </c>
      <c r="W252" s="20"/>
      <c r="X252" s="20"/>
      <c r="Y252" s="20"/>
    </row>
    <row r="253" spans="1:25" ht="18.75" customHeight="1">
      <c r="A253" s="7">
        <v>249</v>
      </c>
      <c r="B253" s="19" t="s">
        <v>1147</v>
      </c>
      <c r="C253" s="8" t="s">
        <v>1148</v>
      </c>
      <c r="D253" s="13">
        <v>45245</v>
      </c>
      <c r="E253" s="21" t="s">
        <v>1149</v>
      </c>
      <c r="F253" s="21" t="s">
        <v>1077</v>
      </c>
      <c r="G253" s="21" t="s">
        <v>277</v>
      </c>
      <c r="H253" s="21" t="s">
        <v>93</v>
      </c>
      <c r="I253" s="9" t="s">
        <v>1150</v>
      </c>
      <c r="J253" s="21">
        <v>12.722244</v>
      </c>
      <c r="K253" s="9">
        <v>101.128415</v>
      </c>
      <c r="L253" s="16" t="s">
        <v>407</v>
      </c>
      <c r="M253" s="16">
        <v>1</v>
      </c>
      <c r="N253" s="16">
        <v>0</v>
      </c>
      <c r="O253" s="16">
        <v>0</v>
      </c>
      <c r="P253" s="16">
        <v>0</v>
      </c>
      <c r="Q253" s="16">
        <v>0</v>
      </c>
      <c r="R253" s="16" t="s">
        <v>21</v>
      </c>
      <c r="S253" s="9" t="s">
        <v>66</v>
      </c>
      <c r="T253" s="16">
        <v>0</v>
      </c>
      <c r="U253" s="16">
        <v>1</v>
      </c>
      <c r="V253" s="16">
        <v>0</v>
      </c>
      <c r="W253" s="20"/>
      <c r="X253" s="20"/>
      <c r="Y253" s="20"/>
    </row>
    <row r="254" spans="1:25" ht="18.75" customHeight="1">
      <c r="A254" s="7">
        <v>250</v>
      </c>
      <c r="B254" s="19" t="s">
        <v>1151</v>
      </c>
      <c r="C254" s="8" t="s">
        <v>1152</v>
      </c>
      <c r="D254" s="13">
        <v>45245</v>
      </c>
      <c r="E254" s="9" t="s">
        <v>1153</v>
      </c>
      <c r="F254" s="9" t="s">
        <v>1153</v>
      </c>
      <c r="G254" s="9" t="s">
        <v>277</v>
      </c>
      <c r="H254" s="21" t="s">
        <v>93</v>
      </c>
      <c r="I254" s="9" t="s">
        <v>1154</v>
      </c>
      <c r="J254" s="9">
        <v>12.97125765</v>
      </c>
      <c r="K254" s="9">
        <v>101.2136095</v>
      </c>
      <c r="L254" s="16" t="s">
        <v>407</v>
      </c>
      <c r="M254" s="16">
        <v>1</v>
      </c>
      <c r="N254" s="16">
        <v>0</v>
      </c>
      <c r="O254" s="16">
        <v>0</v>
      </c>
      <c r="P254" s="16">
        <v>0</v>
      </c>
      <c r="Q254" s="16">
        <v>0</v>
      </c>
      <c r="R254" s="16" t="s">
        <v>21</v>
      </c>
      <c r="S254" s="9" t="s">
        <v>66</v>
      </c>
      <c r="T254" s="16">
        <v>0</v>
      </c>
      <c r="U254" s="16">
        <v>1</v>
      </c>
      <c r="V254" s="16">
        <v>0</v>
      </c>
      <c r="W254" s="20"/>
      <c r="X254" s="20"/>
      <c r="Y254" s="20"/>
    </row>
    <row r="255" spans="1:25" ht="18.75" customHeight="1">
      <c r="A255" s="7">
        <v>251</v>
      </c>
      <c r="B255" s="19" t="s">
        <v>1155</v>
      </c>
      <c r="C255" s="8" t="s">
        <v>1156</v>
      </c>
      <c r="D255" s="13">
        <v>45245</v>
      </c>
      <c r="E255" s="9" t="s">
        <v>1157</v>
      </c>
      <c r="F255" s="9" t="s">
        <v>324</v>
      </c>
      <c r="G255" s="9" t="s">
        <v>103</v>
      </c>
      <c r="H255" s="9" t="s">
        <v>104</v>
      </c>
      <c r="I255" s="9" t="s">
        <v>1158</v>
      </c>
      <c r="J255" s="9">
        <v>13.723460380000001</v>
      </c>
      <c r="K255" s="9">
        <v>100.2979296</v>
      </c>
      <c r="L255" s="16" t="s">
        <v>407</v>
      </c>
      <c r="M255" s="16">
        <v>1</v>
      </c>
      <c r="N255" s="16">
        <v>0</v>
      </c>
      <c r="O255" s="16">
        <v>0</v>
      </c>
      <c r="P255" s="16">
        <v>0</v>
      </c>
      <c r="Q255" s="16">
        <v>0</v>
      </c>
      <c r="R255" s="16" t="s">
        <v>21</v>
      </c>
      <c r="S255" s="9" t="s">
        <v>66</v>
      </c>
      <c r="T255" s="16">
        <v>0</v>
      </c>
      <c r="U255" s="16">
        <v>1</v>
      </c>
      <c r="V255" s="16">
        <v>0</v>
      </c>
      <c r="W255" s="20"/>
      <c r="X255" s="20"/>
      <c r="Y255" s="20"/>
    </row>
    <row r="256" spans="1:25" ht="18.75" customHeight="1">
      <c r="A256" s="24">
        <v>252</v>
      </c>
      <c r="B256" s="19" t="s">
        <v>1159</v>
      </c>
      <c r="C256" s="8" t="s">
        <v>1160</v>
      </c>
      <c r="D256" s="13">
        <v>45245</v>
      </c>
      <c r="E256" s="9" t="s">
        <v>1161</v>
      </c>
      <c r="F256" s="9" t="s">
        <v>1162</v>
      </c>
      <c r="G256" s="9" t="s">
        <v>122</v>
      </c>
      <c r="H256" s="9" t="s">
        <v>116</v>
      </c>
      <c r="I256" s="9" t="s">
        <v>1163</v>
      </c>
      <c r="J256" s="9">
        <v>12.362715059999999</v>
      </c>
      <c r="K256" s="9">
        <v>99.885488519999996</v>
      </c>
      <c r="L256" s="16" t="s">
        <v>407</v>
      </c>
      <c r="M256" s="16">
        <v>1</v>
      </c>
      <c r="N256" s="16">
        <v>0</v>
      </c>
      <c r="O256" s="16">
        <v>0</v>
      </c>
      <c r="P256" s="16">
        <v>0</v>
      </c>
      <c r="Q256" s="16">
        <v>0</v>
      </c>
      <c r="R256" s="16" t="s">
        <v>21</v>
      </c>
      <c r="S256" s="9" t="s">
        <v>66</v>
      </c>
      <c r="T256" s="16">
        <v>0</v>
      </c>
      <c r="U256" s="16">
        <v>1</v>
      </c>
      <c r="V256" s="16">
        <v>0</v>
      </c>
      <c r="W256" s="20"/>
      <c r="X256" s="20"/>
      <c r="Y256" s="20"/>
    </row>
    <row r="257" spans="1:25" ht="18.75" customHeight="1">
      <c r="A257" s="24">
        <v>253</v>
      </c>
      <c r="B257" s="19" t="s">
        <v>1164</v>
      </c>
      <c r="C257" s="8" t="s">
        <v>1165</v>
      </c>
      <c r="D257" s="13">
        <v>45245</v>
      </c>
      <c r="E257" s="9" t="s">
        <v>340</v>
      </c>
      <c r="F257" s="9" t="s">
        <v>340</v>
      </c>
      <c r="G257" s="9" t="s">
        <v>115</v>
      </c>
      <c r="H257" s="9" t="s">
        <v>116</v>
      </c>
      <c r="I257" s="9" t="s">
        <v>341</v>
      </c>
      <c r="J257" s="9">
        <v>12.71771893</v>
      </c>
      <c r="K257" s="9">
        <v>99.928686619999993</v>
      </c>
      <c r="L257" s="16" t="s">
        <v>407</v>
      </c>
      <c r="M257" s="16">
        <v>1</v>
      </c>
      <c r="N257" s="16">
        <v>0</v>
      </c>
      <c r="O257" s="16">
        <v>0</v>
      </c>
      <c r="P257" s="16">
        <v>0</v>
      </c>
      <c r="Q257" s="16">
        <v>0</v>
      </c>
      <c r="R257" s="16" t="s">
        <v>21</v>
      </c>
      <c r="S257" s="9" t="s">
        <v>66</v>
      </c>
      <c r="T257" s="16">
        <v>0</v>
      </c>
      <c r="U257" s="16">
        <v>1</v>
      </c>
      <c r="V257" s="16">
        <v>0</v>
      </c>
      <c r="W257" s="20"/>
      <c r="X257" s="20"/>
      <c r="Y257" s="20"/>
    </row>
    <row r="258" spans="1:25" ht="18.75" customHeight="1">
      <c r="A258" s="24">
        <v>254</v>
      </c>
      <c r="B258" s="19" t="s">
        <v>1166</v>
      </c>
      <c r="C258" s="8" t="s">
        <v>1167</v>
      </c>
      <c r="D258" s="13">
        <v>45245</v>
      </c>
      <c r="E258" s="9" t="s">
        <v>1168</v>
      </c>
      <c r="F258" s="9" t="s">
        <v>80</v>
      </c>
      <c r="G258" s="9" t="s">
        <v>81</v>
      </c>
      <c r="H258" s="9" t="s">
        <v>76</v>
      </c>
      <c r="I258" s="9" t="s">
        <v>1169</v>
      </c>
      <c r="J258" s="9">
        <v>14.06698989</v>
      </c>
      <c r="K258" s="9">
        <v>100.70717689999999</v>
      </c>
      <c r="L258" s="16" t="s">
        <v>407</v>
      </c>
      <c r="M258" s="16">
        <v>1</v>
      </c>
      <c r="N258" s="16">
        <v>0</v>
      </c>
      <c r="O258" s="16">
        <v>0</v>
      </c>
      <c r="P258" s="16">
        <v>0</v>
      </c>
      <c r="Q258" s="16">
        <v>0</v>
      </c>
      <c r="R258" s="16" t="s">
        <v>21</v>
      </c>
      <c r="S258" s="9" t="s">
        <v>66</v>
      </c>
      <c r="T258" s="16">
        <v>0</v>
      </c>
      <c r="U258" s="16">
        <v>1</v>
      </c>
      <c r="V258" s="16">
        <v>0</v>
      </c>
      <c r="W258" s="20"/>
      <c r="X258" s="20"/>
      <c r="Y258" s="20"/>
    </row>
    <row r="259" spans="1:25" ht="18.75" customHeight="1">
      <c r="A259" s="24">
        <v>255</v>
      </c>
      <c r="B259" s="19" t="s">
        <v>1170</v>
      </c>
      <c r="C259" s="8" t="s">
        <v>1171</v>
      </c>
      <c r="D259" s="13">
        <v>45261</v>
      </c>
      <c r="E259" s="9" t="s">
        <v>1172</v>
      </c>
      <c r="F259" s="9" t="s">
        <v>1173</v>
      </c>
      <c r="G259" s="9" t="s">
        <v>128</v>
      </c>
      <c r="H259" s="9" t="s">
        <v>38</v>
      </c>
      <c r="I259" s="9" t="s">
        <v>1174</v>
      </c>
      <c r="J259" s="9">
        <v>19.3693843</v>
      </c>
      <c r="K259" s="9">
        <v>99.194945300000001</v>
      </c>
      <c r="L259" s="16" t="s">
        <v>407</v>
      </c>
      <c r="M259" s="16">
        <v>1</v>
      </c>
      <c r="N259" s="16">
        <v>0</v>
      </c>
      <c r="O259" s="16">
        <v>0</v>
      </c>
      <c r="P259" s="16">
        <v>0</v>
      </c>
      <c r="Q259" s="16">
        <v>0</v>
      </c>
      <c r="R259" s="16" t="s">
        <v>21</v>
      </c>
      <c r="S259" s="9" t="s">
        <v>66</v>
      </c>
      <c r="T259" s="16">
        <v>0</v>
      </c>
      <c r="U259" s="16">
        <v>1</v>
      </c>
      <c r="V259" s="16">
        <v>0</v>
      </c>
      <c r="W259" s="20"/>
      <c r="X259" s="20"/>
      <c r="Y259" s="20"/>
    </row>
    <row r="260" spans="1:25" ht="18.75" customHeight="1">
      <c r="A260" s="24">
        <v>256</v>
      </c>
      <c r="B260" s="19" t="s">
        <v>1175</v>
      </c>
      <c r="C260" s="8" t="s">
        <v>1176</v>
      </c>
      <c r="D260" s="13">
        <v>45261</v>
      </c>
      <c r="E260" s="9" t="s">
        <v>1177</v>
      </c>
      <c r="F260" s="9" t="s">
        <v>1177</v>
      </c>
      <c r="G260" s="9" t="s">
        <v>93</v>
      </c>
      <c r="H260" s="9" t="s">
        <v>38</v>
      </c>
      <c r="I260" s="9" t="s">
        <v>1178</v>
      </c>
      <c r="J260" s="9">
        <v>20.427333140000002</v>
      </c>
      <c r="K260" s="9">
        <v>99.887508800000006</v>
      </c>
      <c r="L260" s="16" t="s">
        <v>407</v>
      </c>
      <c r="M260" s="16">
        <v>1</v>
      </c>
      <c r="N260" s="16">
        <v>0</v>
      </c>
      <c r="O260" s="16">
        <v>0</v>
      </c>
      <c r="P260" s="16">
        <v>0</v>
      </c>
      <c r="Q260" s="16">
        <v>0</v>
      </c>
      <c r="R260" s="16" t="s">
        <v>21</v>
      </c>
      <c r="S260" s="9" t="s">
        <v>66</v>
      </c>
      <c r="T260" s="16">
        <v>0</v>
      </c>
      <c r="U260" s="16">
        <v>1</v>
      </c>
      <c r="V260" s="16">
        <v>0</v>
      </c>
      <c r="W260" s="20"/>
      <c r="X260" s="20"/>
      <c r="Y260" s="20"/>
    </row>
    <row r="261" spans="1:25" ht="18.75" customHeight="1">
      <c r="A261" s="24">
        <v>257</v>
      </c>
      <c r="B261" s="19" t="s">
        <v>1179</v>
      </c>
      <c r="C261" s="8" t="s">
        <v>1180</v>
      </c>
      <c r="D261" s="13">
        <v>45261</v>
      </c>
      <c r="E261" s="9" t="s">
        <v>1181</v>
      </c>
      <c r="F261" s="9" t="s">
        <v>1181</v>
      </c>
      <c r="G261" s="9" t="s">
        <v>1182</v>
      </c>
      <c r="H261" s="9" t="s">
        <v>38</v>
      </c>
      <c r="I261" s="9" t="s">
        <v>1183</v>
      </c>
      <c r="J261" s="9">
        <v>17.790928399999999</v>
      </c>
      <c r="K261" s="9">
        <v>98.952544099999997</v>
      </c>
      <c r="L261" s="16" t="s">
        <v>407</v>
      </c>
      <c r="M261" s="16">
        <v>1</v>
      </c>
      <c r="N261" s="16">
        <v>0</v>
      </c>
      <c r="O261" s="16">
        <v>0</v>
      </c>
      <c r="P261" s="16">
        <v>0</v>
      </c>
      <c r="Q261" s="16">
        <v>0</v>
      </c>
      <c r="R261" s="16" t="s">
        <v>21</v>
      </c>
      <c r="S261" s="9" t="s">
        <v>66</v>
      </c>
      <c r="T261" s="16">
        <v>0</v>
      </c>
      <c r="U261" s="16">
        <v>1</v>
      </c>
      <c r="V261" s="16">
        <v>0</v>
      </c>
      <c r="W261" s="20"/>
      <c r="X261" s="20"/>
      <c r="Y261" s="20"/>
    </row>
    <row r="262" spans="1:25" ht="18.75" customHeight="1">
      <c r="A262" s="24">
        <v>258</v>
      </c>
      <c r="B262" s="19" t="s">
        <v>1184</v>
      </c>
      <c r="C262" s="8" t="s">
        <v>1185</v>
      </c>
      <c r="D262" s="13">
        <v>45261</v>
      </c>
      <c r="E262" s="9" t="s">
        <v>1186</v>
      </c>
      <c r="F262" s="9" t="s">
        <v>1187</v>
      </c>
      <c r="G262" s="9" t="s">
        <v>216</v>
      </c>
      <c r="H262" s="9" t="s">
        <v>201</v>
      </c>
      <c r="I262" s="9" t="s">
        <v>1188</v>
      </c>
      <c r="J262" s="9">
        <v>17.677535509999998</v>
      </c>
      <c r="K262" s="9">
        <v>103.25028</v>
      </c>
      <c r="L262" s="16" t="s">
        <v>407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 t="s">
        <v>21</v>
      </c>
      <c r="S262" s="9" t="s">
        <v>66</v>
      </c>
      <c r="T262" s="16">
        <v>0</v>
      </c>
      <c r="U262" s="16">
        <v>1</v>
      </c>
      <c r="V262" s="16">
        <v>0</v>
      </c>
      <c r="W262" s="20"/>
      <c r="X262" s="20"/>
      <c r="Y262" s="20"/>
    </row>
    <row r="263" spans="1:25" ht="18.75" customHeight="1">
      <c r="A263" s="24">
        <v>259</v>
      </c>
      <c r="B263" s="19" t="s">
        <v>1189</v>
      </c>
      <c r="C263" s="8" t="s">
        <v>1190</v>
      </c>
      <c r="D263" s="13">
        <v>45261</v>
      </c>
      <c r="E263" s="9" t="s">
        <v>296</v>
      </c>
      <c r="F263" s="9" t="s">
        <v>296</v>
      </c>
      <c r="G263" s="9" t="s">
        <v>92</v>
      </c>
      <c r="H263" s="9" t="s">
        <v>93</v>
      </c>
      <c r="I263" s="9" t="s">
        <v>297</v>
      </c>
      <c r="J263" s="9">
        <v>13.297005</v>
      </c>
      <c r="K263" s="9">
        <v>101.124067</v>
      </c>
      <c r="L263" s="16" t="s">
        <v>407</v>
      </c>
      <c r="M263" s="16">
        <v>1</v>
      </c>
      <c r="N263" s="16">
        <v>0</v>
      </c>
      <c r="O263" s="16">
        <v>0</v>
      </c>
      <c r="P263" s="16">
        <v>0</v>
      </c>
      <c r="Q263" s="16">
        <v>0</v>
      </c>
      <c r="R263" s="16" t="s">
        <v>21</v>
      </c>
      <c r="S263" s="9" t="s">
        <v>66</v>
      </c>
      <c r="T263" s="16">
        <v>0</v>
      </c>
      <c r="U263" s="16">
        <v>1</v>
      </c>
      <c r="V263" s="16">
        <v>0</v>
      </c>
      <c r="W263" s="20"/>
      <c r="X263" s="20"/>
      <c r="Y263" s="20"/>
    </row>
    <row r="264" spans="1:25" ht="18.75" customHeight="1">
      <c r="A264" s="24">
        <v>260</v>
      </c>
      <c r="B264" s="19" t="s">
        <v>1191</v>
      </c>
      <c r="C264" s="8" t="s">
        <v>1192</v>
      </c>
      <c r="D264" s="13">
        <v>45261</v>
      </c>
      <c r="E264" s="9" t="s">
        <v>1193</v>
      </c>
      <c r="F264" s="9" t="s">
        <v>324</v>
      </c>
      <c r="G264" s="9" t="s">
        <v>103</v>
      </c>
      <c r="H264" s="9" t="s">
        <v>104</v>
      </c>
      <c r="I264" s="9" t="s">
        <v>325</v>
      </c>
      <c r="J264" s="9">
        <v>13.74307048</v>
      </c>
      <c r="K264" s="9">
        <v>100.2127211</v>
      </c>
      <c r="L264" s="16" t="s">
        <v>407</v>
      </c>
      <c r="M264" s="16">
        <v>1</v>
      </c>
      <c r="N264" s="16">
        <v>0</v>
      </c>
      <c r="O264" s="16">
        <v>0</v>
      </c>
      <c r="P264" s="16">
        <v>0</v>
      </c>
      <c r="Q264" s="16">
        <v>0</v>
      </c>
      <c r="R264" s="16" t="s">
        <v>21</v>
      </c>
      <c r="S264" s="9" t="s">
        <v>66</v>
      </c>
      <c r="T264" s="16">
        <v>0</v>
      </c>
      <c r="U264" s="16">
        <v>1</v>
      </c>
      <c r="V264" s="16">
        <v>0</v>
      </c>
      <c r="W264" s="20"/>
      <c r="X264" s="20"/>
      <c r="Y264" s="20"/>
    </row>
    <row r="265" spans="1:25" ht="18.75" customHeight="1">
      <c r="A265" s="24">
        <v>261</v>
      </c>
      <c r="B265" s="19" t="s">
        <v>1194</v>
      </c>
      <c r="C265" s="8" t="s">
        <v>1195</v>
      </c>
      <c r="D265" s="13">
        <v>45261</v>
      </c>
      <c r="E265" s="9" t="s">
        <v>1196</v>
      </c>
      <c r="F265" s="9" t="s">
        <v>955</v>
      </c>
      <c r="G265" s="9" t="s">
        <v>602</v>
      </c>
      <c r="H265" s="9" t="s">
        <v>401</v>
      </c>
      <c r="I265" s="9" t="s">
        <v>1197</v>
      </c>
      <c r="J265" s="9">
        <v>6.6113749510000002</v>
      </c>
      <c r="K265" s="9">
        <v>100.0738314</v>
      </c>
      <c r="L265" s="16" t="s">
        <v>407</v>
      </c>
      <c r="M265" s="16">
        <v>1</v>
      </c>
      <c r="N265" s="16">
        <v>0</v>
      </c>
      <c r="O265" s="16">
        <v>0</v>
      </c>
      <c r="P265" s="16">
        <v>0</v>
      </c>
      <c r="Q265" s="16">
        <v>0</v>
      </c>
      <c r="R265" s="16" t="s">
        <v>21</v>
      </c>
      <c r="S265" s="9" t="s">
        <v>66</v>
      </c>
      <c r="T265" s="16">
        <v>0</v>
      </c>
      <c r="U265" s="16">
        <v>1</v>
      </c>
      <c r="V265" s="16">
        <v>0</v>
      </c>
      <c r="W265" s="20"/>
      <c r="X265" s="20"/>
      <c r="Y265" s="20"/>
    </row>
    <row r="266" spans="1:25" ht="18.75" customHeight="1">
      <c r="A266" s="24">
        <v>262</v>
      </c>
      <c r="B266" s="19" t="s">
        <v>1198</v>
      </c>
      <c r="C266" s="8" t="s">
        <v>1199</v>
      </c>
      <c r="D266" s="13">
        <v>45261</v>
      </c>
      <c r="E266" s="9" t="s">
        <v>1200</v>
      </c>
      <c r="F266" s="9" t="s">
        <v>1201</v>
      </c>
      <c r="G266" s="9" t="s">
        <v>400</v>
      </c>
      <c r="H266" s="9" t="s">
        <v>401</v>
      </c>
      <c r="I266" s="9" t="s">
        <v>1202</v>
      </c>
      <c r="J266" s="9">
        <v>7.4858779999999996</v>
      </c>
      <c r="K266" s="9">
        <v>100.3617837</v>
      </c>
      <c r="L266" s="16" t="s">
        <v>407</v>
      </c>
      <c r="M266" s="16">
        <v>1</v>
      </c>
      <c r="N266" s="16">
        <v>0</v>
      </c>
      <c r="O266" s="16">
        <v>0</v>
      </c>
      <c r="P266" s="16">
        <v>0</v>
      </c>
      <c r="Q266" s="16">
        <v>0</v>
      </c>
      <c r="R266" s="16" t="s">
        <v>21</v>
      </c>
      <c r="S266" s="9" t="s">
        <v>66</v>
      </c>
      <c r="T266" s="16">
        <v>0</v>
      </c>
      <c r="U266" s="16">
        <v>1</v>
      </c>
      <c r="V266" s="16">
        <v>0</v>
      </c>
      <c r="W266" s="20"/>
      <c r="X266" s="20"/>
      <c r="Y266" s="20"/>
    </row>
    <row r="267" spans="1:25" ht="18.75" customHeight="1">
      <c r="A267" s="24">
        <v>263</v>
      </c>
      <c r="B267" s="19" t="s">
        <v>1203</v>
      </c>
      <c r="C267" s="8" t="s">
        <v>1204</v>
      </c>
      <c r="D267" s="13">
        <v>45261</v>
      </c>
      <c r="E267" s="9" t="s">
        <v>1205</v>
      </c>
      <c r="F267" s="9" t="s">
        <v>1206</v>
      </c>
      <c r="G267" s="9" t="s">
        <v>400</v>
      </c>
      <c r="H267" s="9" t="s">
        <v>401</v>
      </c>
      <c r="I267" s="9" t="s">
        <v>1207</v>
      </c>
      <c r="J267" s="9">
        <v>7.1249957999999998</v>
      </c>
      <c r="K267" s="9">
        <v>99.645415600000007</v>
      </c>
      <c r="L267" s="16" t="s">
        <v>407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 t="s">
        <v>21</v>
      </c>
      <c r="S267" s="9" t="s">
        <v>66</v>
      </c>
      <c r="T267" s="16">
        <v>0</v>
      </c>
      <c r="U267" s="16">
        <v>1</v>
      </c>
      <c r="V267" s="16">
        <v>0</v>
      </c>
      <c r="W267" s="20"/>
      <c r="X267" s="20"/>
      <c r="Y267" s="20"/>
    </row>
    <row r="268" spans="1:25" ht="18.75" customHeight="1">
      <c r="A268" s="24">
        <v>264</v>
      </c>
      <c r="B268" s="19" t="s">
        <v>1208</v>
      </c>
      <c r="C268" s="8" t="s">
        <v>1209</v>
      </c>
      <c r="D268" s="13">
        <v>45261</v>
      </c>
      <c r="E268" s="9" t="s">
        <v>1210</v>
      </c>
      <c r="F268" s="9" t="s">
        <v>1210</v>
      </c>
      <c r="G268" s="9" t="s">
        <v>607</v>
      </c>
      <c r="H268" s="9" t="s">
        <v>401</v>
      </c>
      <c r="I268" s="9" t="s">
        <v>1211</v>
      </c>
      <c r="J268" s="9">
        <v>6.571186</v>
      </c>
      <c r="K268" s="9">
        <v>100.643794</v>
      </c>
      <c r="L268" s="16" t="s">
        <v>407</v>
      </c>
      <c r="M268" s="16">
        <v>1</v>
      </c>
      <c r="N268" s="16">
        <v>0</v>
      </c>
      <c r="O268" s="16">
        <v>0</v>
      </c>
      <c r="P268" s="16">
        <v>0</v>
      </c>
      <c r="Q268" s="16">
        <v>0</v>
      </c>
      <c r="R268" s="16" t="s">
        <v>21</v>
      </c>
      <c r="S268" s="9" t="s">
        <v>66</v>
      </c>
      <c r="T268" s="16">
        <v>0</v>
      </c>
      <c r="U268" s="16">
        <v>1</v>
      </c>
      <c r="V268" s="16">
        <v>0</v>
      </c>
      <c r="W268" s="20"/>
      <c r="X268" s="20"/>
      <c r="Y268" s="20"/>
    </row>
    <row r="269" spans="1:25" ht="18.75" customHeight="1">
      <c r="A269" s="24">
        <v>265</v>
      </c>
      <c r="B269" s="19" t="s">
        <v>1212</v>
      </c>
      <c r="C269" s="8" t="s">
        <v>1213</v>
      </c>
      <c r="D269" s="13">
        <v>45261</v>
      </c>
      <c r="E269" s="9" t="s">
        <v>1214</v>
      </c>
      <c r="F269" s="9" t="s">
        <v>1215</v>
      </c>
      <c r="G269" s="9" t="s">
        <v>960</v>
      </c>
      <c r="H269" s="9" t="s">
        <v>401</v>
      </c>
      <c r="I269" s="9" t="s">
        <v>1216</v>
      </c>
      <c r="J269" s="9">
        <v>6.2548915000000003</v>
      </c>
      <c r="K269" s="9">
        <v>102.03740689999999</v>
      </c>
      <c r="L269" s="16" t="s">
        <v>407</v>
      </c>
      <c r="M269" s="16">
        <v>1</v>
      </c>
      <c r="N269" s="16">
        <v>0</v>
      </c>
      <c r="O269" s="16">
        <v>0</v>
      </c>
      <c r="P269" s="16">
        <v>0</v>
      </c>
      <c r="Q269" s="16">
        <v>0</v>
      </c>
      <c r="R269" s="16" t="s">
        <v>21</v>
      </c>
      <c r="S269" s="9" t="s">
        <v>66</v>
      </c>
      <c r="T269" s="16">
        <v>0</v>
      </c>
      <c r="U269" s="16">
        <v>1</v>
      </c>
      <c r="V269" s="16">
        <v>0</v>
      </c>
      <c r="W269" s="20"/>
      <c r="X269" s="20"/>
      <c r="Y269" s="20"/>
    </row>
    <row r="270" spans="1:25" ht="18.75" customHeight="1">
      <c r="A270" s="24">
        <v>266</v>
      </c>
      <c r="B270" s="8" t="s">
        <v>1217</v>
      </c>
      <c r="C270" s="8" t="s">
        <v>1218</v>
      </c>
      <c r="D270" s="13">
        <v>45275</v>
      </c>
      <c r="E270" s="16" t="s">
        <v>1219</v>
      </c>
      <c r="F270" s="16" t="s">
        <v>1220</v>
      </c>
      <c r="G270" s="16" t="s">
        <v>27</v>
      </c>
      <c r="H270" s="9" t="s">
        <v>28</v>
      </c>
      <c r="I270" s="25"/>
      <c r="J270" s="16">
        <v>13.75735124</v>
      </c>
      <c r="K270" s="16">
        <v>100.5147776</v>
      </c>
      <c r="L270" s="9" t="s">
        <v>65</v>
      </c>
      <c r="M270" s="9">
        <v>0</v>
      </c>
      <c r="N270" s="9">
        <v>0</v>
      </c>
      <c r="O270" s="9">
        <v>1</v>
      </c>
      <c r="P270" s="9">
        <v>0</v>
      </c>
      <c r="Q270" s="9">
        <v>0</v>
      </c>
      <c r="R270" s="9" t="s">
        <v>32</v>
      </c>
      <c r="S270" s="9" t="s">
        <v>66</v>
      </c>
      <c r="T270" s="9">
        <v>0</v>
      </c>
      <c r="U270" s="9">
        <v>2</v>
      </c>
      <c r="V270" s="9">
        <v>0</v>
      </c>
      <c r="W270" s="20"/>
      <c r="X270" s="20"/>
      <c r="Y270" s="20"/>
    </row>
    <row r="271" spans="1:25" ht="18.75" customHeight="1">
      <c r="A271" s="24">
        <v>267</v>
      </c>
      <c r="B271" s="19" t="s">
        <v>1221</v>
      </c>
      <c r="C271" s="8" t="s">
        <v>1222</v>
      </c>
      <c r="D271" s="13">
        <v>45275</v>
      </c>
      <c r="E271" s="9" t="s">
        <v>1223</v>
      </c>
      <c r="F271" s="9" t="s">
        <v>1224</v>
      </c>
      <c r="G271" s="9" t="s">
        <v>1091</v>
      </c>
      <c r="H271" s="21" t="s">
        <v>201</v>
      </c>
      <c r="I271" s="9" t="s">
        <v>1225</v>
      </c>
      <c r="J271" s="9">
        <v>17.484755499999999</v>
      </c>
      <c r="K271" s="9">
        <v>101.72724409999999</v>
      </c>
      <c r="L271" s="16" t="s">
        <v>407</v>
      </c>
      <c r="M271" s="16">
        <v>1</v>
      </c>
      <c r="N271" s="16">
        <v>0</v>
      </c>
      <c r="O271" s="16">
        <v>0</v>
      </c>
      <c r="P271" s="16">
        <v>0</v>
      </c>
      <c r="Q271" s="16">
        <v>0</v>
      </c>
      <c r="R271" s="16" t="s">
        <v>21</v>
      </c>
      <c r="S271" s="9" t="s">
        <v>66</v>
      </c>
      <c r="T271" s="16">
        <v>0</v>
      </c>
      <c r="U271" s="16">
        <v>1</v>
      </c>
      <c r="V271" s="16">
        <v>0</v>
      </c>
      <c r="W271" s="20"/>
      <c r="X271" s="20"/>
      <c r="Y271" s="20"/>
    </row>
    <row r="272" spans="1:25" ht="18.75" customHeight="1">
      <c r="A272" s="24">
        <v>268</v>
      </c>
      <c r="B272" s="19" t="s">
        <v>1226</v>
      </c>
      <c r="C272" s="8" t="s">
        <v>1227</v>
      </c>
      <c r="D272" s="13">
        <v>45275</v>
      </c>
      <c r="E272" s="21" t="s">
        <v>1228</v>
      </c>
      <c r="F272" s="21" t="s">
        <v>1229</v>
      </c>
      <c r="G272" s="21" t="s">
        <v>490</v>
      </c>
      <c r="H272" s="21" t="s">
        <v>63</v>
      </c>
      <c r="I272" s="9" t="s">
        <v>1230</v>
      </c>
      <c r="J272" s="21">
        <v>15.5447919</v>
      </c>
      <c r="K272" s="9">
        <v>101.8389257</v>
      </c>
      <c r="L272" s="16" t="s">
        <v>407</v>
      </c>
      <c r="M272" s="16">
        <v>1</v>
      </c>
      <c r="N272" s="16">
        <v>0</v>
      </c>
      <c r="O272" s="16">
        <v>0</v>
      </c>
      <c r="P272" s="16">
        <v>0</v>
      </c>
      <c r="Q272" s="16">
        <v>0</v>
      </c>
      <c r="R272" s="16" t="s">
        <v>21</v>
      </c>
      <c r="S272" s="9" t="s">
        <v>66</v>
      </c>
      <c r="T272" s="16">
        <v>0</v>
      </c>
      <c r="U272" s="16">
        <v>1</v>
      </c>
      <c r="V272" s="16">
        <v>0</v>
      </c>
      <c r="W272" s="20"/>
      <c r="X272" s="20"/>
      <c r="Y272" s="20"/>
    </row>
    <row r="273" spans="1:25" ht="18.75" customHeight="1">
      <c r="A273" s="24">
        <v>269</v>
      </c>
      <c r="B273" s="19" t="s">
        <v>1231</v>
      </c>
      <c r="C273" s="8" t="s">
        <v>1232</v>
      </c>
      <c r="D273" s="13">
        <v>45275</v>
      </c>
      <c r="E273" s="21" t="s">
        <v>1233</v>
      </c>
      <c r="F273" s="21" t="s">
        <v>1234</v>
      </c>
      <c r="G273" s="21" t="s">
        <v>62</v>
      </c>
      <c r="H273" s="21" t="s">
        <v>63</v>
      </c>
      <c r="I273" s="9" t="s">
        <v>1235</v>
      </c>
      <c r="J273" s="21">
        <v>15.5253038</v>
      </c>
      <c r="K273" s="9">
        <v>102.7063217</v>
      </c>
      <c r="L273" s="16" t="s">
        <v>407</v>
      </c>
      <c r="M273" s="16">
        <v>1</v>
      </c>
      <c r="N273" s="16">
        <v>0</v>
      </c>
      <c r="O273" s="16">
        <v>0</v>
      </c>
      <c r="P273" s="16">
        <v>0</v>
      </c>
      <c r="Q273" s="16">
        <v>0</v>
      </c>
      <c r="R273" s="16" t="s">
        <v>21</v>
      </c>
      <c r="S273" s="9" t="s">
        <v>66</v>
      </c>
      <c r="T273" s="16">
        <v>0</v>
      </c>
      <c r="U273" s="16">
        <v>1</v>
      </c>
      <c r="V273" s="16">
        <v>0</v>
      </c>
      <c r="W273" s="20"/>
      <c r="X273" s="20"/>
      <c r="Y273" s="20"/>
    </row>
    <row r="274" spans="1:25" ht="18.75" customHeight="1">
      <c r="A274" s="26">
        <v>270</v>
      </c>
      <c r="B274" s="19" t="s">
        <v>1236</v>
      </c>
      <c r="C274" s="8" t="s">
        <v>1237</v>
      </c>
      <c r="D274" s="27">
        <v>45285</v>
      </c>
      <c r="E274" s="21" t="s">
        <v>419</v>
      </c>
      <c r="F274" s="21" t="s">
        <v>1238</v>
      </c>
      <c r="G274" s="21" t="s">
        <v>128</v>
      </c>
      <c r="H274" s="21" t="s">
        <v>38</v>
      </c>
      <c r="I274" s="9" t="s">
        <v>1239</v>
      </c>
      <c r="J274" s="21">
        <v>19.9206</v>
      </c>
      <c r="K274" s="9">
        <v>99.209199999999996</v>
      </c>
      <c r="L274" s="16" t="s">
        <v>407</v>
      </c>
      <c r="M274" s="16">
        <v>1</v>
      </c>
      <c r="N274" s="16">
        <v>0</v>
      </c>
      <c r="O274" s="16">
        <v>0</v>
      </c>
      <c r="P274" s="16">
        <v>0</v>
      </c>
      <c r="Q274" s="16">
        <v>0</v>
      </c>
      <c r="R274" s="16" t="s">
        <v>21</v>
      </c>
      <c r="S274" s="9" t="s">
        <v>66</v>
      </c>
      <c r="T274" s="16">
        <v>0</v>
      </c>
      <c r="U274" s="16">
        <v>1</v>
      </c>
      <c r="V274" s="16">
        <v>0</v>
      </c>
      <c r="W274" s="20"/>
      <c r="X274" s="20"/>
      <c r="Y274" s="20"/>
    </row>
    <row r="275" spans="1:25" ht="18.75" customHeight="1">
      <c r="A275" s="24">
        <v>271</v>
      </c>
      <c r="B275" s="19" t="s">
        <v>1240</v>
      </c>
      <c r="C275" s="8" t="s">
        <v>1241</v>
      </c>
      <c r="D275" s="13">
        <v>45285</v>
      </c>
      <c r="E275" s="9" t="s">
        <v>1242</v>
      </c>
      <c r="F275" s="9" t="s">
        <v>1242</v>
      </c>
      <c r="G275" s="9" t="s">
        <v>128</v>
      </c>
      <c r="H275" s="9" t="s">
        <v>38</v>
      </c>
      <c r="I275" s="9" t="s">
        <v>1243</v>
      </c>
      <c r="J275" s="9">
        <v>20.041599999999999</v>
      </c>
      <c r="K275" s="9">
        <v>99.329499999999996</v>
      </c>
      <c r="L275" s="16" t="s">
        <v>407</v>
      </c>
      <c r="M275" s="16">
        <v>1</v>
      </c>
      <c r="N275" s="16">
        <v>0</v>
      </c>
      <c r="O275" s="16">
        <v>0</v>
      </c>
      <c r="P275" s="16">
        <v>0</v>
      </c>
      <c r="Q275" s="16">
        <v>0</v>
      </c>
      <c r="R275" s="16" t="s">
        <v>21</v>
      </c>
      <c r="S275" s="9" t="s">
        <v>66</v>
      </c>
      <c r="T275" s="16">
        <v>0</v>
      </c>
      <c r="U275" s="16">
        <v>1</v>
      </c>
      <c r="V275" s="16">
        <v>0</v>
      </c>
      <c r="W275" s="20"/>
      <c r="X275" s="20"/>
      <c r="Y275" s="20"/>
    </row>
    <row r="276" spans="1:25" ht="18.75" customHeight="1">
      <c r="A276" s="24">
        <v>272</v>
      </c>
      <c r="B276" s="19" t="s">
        <v>1244</v>
      </c>
      <c r="C276" s="8" t="s">
        <v>1245</v>
      </c>
      <c r="D276" s="13">
        <v>45285</v>
      </c>
      <c r="E276" s="21" t="s">
        <v>1246</v>
      </c>
      <c r="F276" s="21" t="s">
        <v>1247</v>
      </c>
      <c r="G276" s="21" t="s">
        <v>37</v>
      </c>
      <c r="H276" s="21" t="s">
        <v>38</v>
      </c>
      <c r="I276" s="9" t="s">
        <v>1248</v>
      </c>
      <c r="J276" s="21">
        <v>20.138200000000001</v>
      </c>
      <c r="K276" s="9">
        <v>99.842500000000001</v>
      </c>
      <c r="L276" s="16" t="s">
        <v>407</v>
      </c>
      <c r="M276" s="16">
        <v>1</v>
      </c>
      <c r="N276" s="16">
        <v>0</v>
      </c>
      <c r="O276" s="16">
        <v>0</v>
      </c>
      <c r="P276" s="16">
        <v>0</v>
      </c>
      <c r="Q276" s="16">
        <v>0</v>
      </c>
      <c r="R276" s="16" t="s">
        <v>21</v>
      </c>
      <c r="S276" s="9" t="s">
        <v>66</v>
      </c>
      <c r="T276" s="16">
        <v>0</v>
      </c>
      <c r="U276" s="16">
        <v>1</v>
      </c>
      <c r="V276" s="16">
        <v>0</v>
      </c>
      <c r="W276" s="20"/>
      <c r="X276" s="20"/>
      <c r="Y276" s="20"/>
    </row>
    <row r="277" spans="1:25" ht="18.75" customHeight="1">
      <c r="A277" s="24">
        <v>273</v>
      </c>
      <c r="B277" s="19" t="s">
        <v>1249</v>
      </c>
      <c r="C277" s="8" t="s">
        <v>1250</v>
      </c>
      <c r="D277" s="13">
        <v>45285</v>
      </c>
      <c r="E277" s="9" t="s">
        <v>1251</v>
      </c>
      <c r="F277" s="9" t="s">
        <v>1252</v>
      </c>
      <c r="G277" s="9" t="s">
        <v>37</v>
      </c>
      <c r="H277" s="9" t="s">
        <v>38</v>
      </c>
      <c r="I277" s="9" t="s">
        <v>1253</v>
      </c>
      <c r="J277" s="9">
        <v>19.9115</v>
      </c>
      <c r="K277" s="9">
        <v>99.823300000000003</v>
      </c>
      <c r="L277" s="16" t="s">
        <v>407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 t="s">
        <v>21</v>
      </c>
      <c r="S277" s="9" t="s">
        <v>66</v>
      </c>
      <c r="T277" s="16">
        <v>0</v>
      </c>
      <c r="U277" s="16">
        <v>1</v>
      </c>
      <c r="V277" s="16">
        <v>0</v>
      </c>
      <c r="W277" s="20"/>
      <c r="X277" s="20"/>
      <c r="Y277" s="20"/>
    </row>
    <row r="278" spans="1:25" ht="18.75" customHeight="1">
      <c r="A278" s="24">
        <v>274</v>
      </c>
      <c r="B278" s="19" t="s">
        <v>1254</v>
      </c>
      <c r="C278" s="8" t="s">
        <v>1255</v>
      </c>
      <c r="D278" s="13">
        <v>45285</v>
      </c>
      <c r="E278" s="21" t="s">
        <v>1256</v>
      </c>
      <c r="F278" s="21" t="s">
        <v>1257</v>
      </c>
      <c r="G278" s="21" t="s">
        <v>823</v>
      </c>
      <c r="H278" s="21" t="s">
        <v>46</v>
      </c>
      <c r="I278" s="9" t="s">
        <v>1258</v>
      </c>
      <c r="J278" s="21">
        <v>17.327100000000002</v>
      </c>
      <c r="K278" s="9">
        <v>99.525999999999996</v>
      </c>
      <c r="L278" s="16" t="s">
        <v>407</v>
      </c>
      <c r="M278" s="16">
        <v>1</v>
      </c>
      <c r="N278" s="16">
        <v>0</v>
      </c>
      <c r="O278" s="16">
        <v>0</v>
      </c>
      <c r="P278" s="16">
        <v>0</v>
      </c>
      <c r="Q278" s="16">
        <v>0</v>
      </c>
      <c r="R278" s="16" t="s">
        <v>21</v>
      </c>
      <c r="S278" s="9" t="s">
        <v>66</v>
      </c>
      <c r="T278" s="16">
        <v>0</v>
      </c>
      <c r="U278" s="16">
        <v>1</v>
      </c>
      <c r="V278" s="16">
        <v>0</v>
      </c>
      <c r="W278" s="20"/>
      <c r="X278" s="20"/>
      <c r="Y278" s="20"/>
    </row>
    <row r="279" spans="1:25" ht="18.75" customHeight="1">
      <c r="A279" s="24">
        <v>275</v>
      </c>
      <c r="B279" s="19" t="s">
        <v>1259</v>
      </c>
      <c r="C279" s="8" t="s">
        <v>1260</v>
      </c>
      <c r="D279" s="13">
        <v>45285</v>
      </c>
      <c r="E279" s="21" t="s">
        <v>1261</v>
      </c>
      <c r="F279" s="21" t="s">
        <v>1261</v>
      </c>
      <c r="G279" s="21" t="s">
        <v>1091</v>
      </c>
      <c r="H279" s="21" t="s">
        <v>201</v>
      </c>
      <c r="I279" s="9" t="s">
        <v>1262</v>
      </c>
      <c r="J279" s="21">
        <v>17.876300000000001</v>
      </c>
      <c r="K279" s="9">
        <v>101.655</v>
      </c>
      <c r="L279" s="16" t="s">
        <v>407</v>
      </c>
      <c r="M279" s="16">
        <v>1</v>
      </c>
      <c r="N279" s="16">
        <v>0</v>
      </c>
      <c r="O279" s="16">
        <v>0</v>
      </c>
      <c r="P279" s="16">
        <v>0</v>
      </c>
      <c r="Q279" s="16">
        <v>0</v>
      </c>
      <c r="R279" s="16" t="s">
        <v>21</v>
      </c>
      <c r="S279" s="9" t="s">
        <v>66</v>
      </c>
      <c r="T279" s="16">
        <v>0</v>
      </c>
      <c r="U279" s="16">
        <v>1</v>
      </c>
      <c r="V279" s="16">
        <v>0</v>
      </c>
      <c r="W279" s="20"/>
      <c r="X279" s="20"/>
      <c r="Y279" s="20"/>
    </row>
    <row r="280" spans="1:25" ht="18.75" customHeight="1">
      <c r="A280" s="24">
        <v>276</v>
      </c>
      <c r="B280" s="19" t="s">
        <v>1263</v>
      </c>
      <c r="C280" s="8" t="s">
        <v>1264</v>
      </c>
      <c r="D280" s="13">
        <v>45285</v>
      </c>
      <c r="E280" s="9" t="s">
        <v>1265</v>
      </c>
      <c r="F280" s="9" t="s">
        <v>1266</v>
      </c>
      <c r="G280" s="9" t="s">
        <v>563</v>
      </c>
      <c r="H280" s="9" t="s">
        <v>104</v>
      </c>
      <c r="I280" s="9" t="s">
        <v>1267</v>
      </c>
      <c r="J280" s="9">
        <v>13.835000000000001</v>
      </c>
      <c r="K280" s="9">
        <v>99.870999999999995</v>
      </c>
      <c r="L280" s="16" t="s">
        <v>407</v>
      </c>
      <c r="M280" s="16">
        <v>1</v>
      </c>
      <c r="N280" s="16">
        <v>0</v>
      </c>
      <c r="O280" s="16">
        <v>0</v>
      </c>
      <c r="P280" s="16">
        <v>0</v>
      </c>
      <c r="Q280" s="16">
        <v>0</v>
      </c>
      <c r="R280" s="16" t="s">
        <v>21</v>
      </c>
      <c r="S280" s="9" t="s">
        <v>66</v>
      </c>
      <c r="T280" s="16">
        <v>0</v>
      </c>
      <c r="U280" s="16">
        <v>1</v>
      </c>
      <c r="V280" s="16">
        <v>0</v>
      </c>
      <c r="W280" s="20"/>
      <c r="X280" s="20"/>
      <c r="Y280" s="20"/>
    </row>
    <row r="281" spans="1:25" ht="18.75" customHeight="1">
      <c r="A281" s="24">
        <v>277</v>
      </c>
      <c r="B281" s="19" t="s">
        <v>1268</v>
      </c>
      <c r="C281" s="8" t="s">
        <v>1269</v>
      </c>
      <c r="D281" s="13">
        <v>45285</v>
      </c>
      <c r="E281" s="9" t="s">
        <v>1270</v>
      </c>
      <c r="F281" s="9" t="s">
        <v>788</v>
      </c>
      <c r="G281" s="9" t="s">
        <v>390</v>
      </c>
      <c r="H281" s="21" t="s">
        <v>355</v>
      </c>
      <c r="I281" s="9" t="s">
        <v>1271</v>
      </c>
      <c r="J281" s="21">
        <v>8.9709800000000008</v>
      </c>
      <c r="K281" s="9">
        <v>99.894099999999995</v>
      </c>
      <c r="L281" s="16" t="s">
        <v>407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 t="s">
        <v>21</v>
      </c>
      <c r="S281" s="9" t="s">
        <v>66</v>
      </c>
      <c r="T281" s="16">
        <v>0</v>
      </c>
      <c r="U281" s="16">
        <v>1</v>
      </c>
      <c r="V281" s="16">
        <v>0</v>
      </c>
      <c r="W281" s="20"/>
      <c r="X281" s="20"/>
      <c r="Y281" s="20"/>
    </row>
    <row r="282" spans="1:25" ht="18.75" customHeight="1">
      <c r="A282" s="24">
        <v>278</v>
      </c>
      <c r="B282" s="19" t="s">
        <v>1272</v>
      </c>
      <c r="C282" s="8" t="s">
        <v>1273</v>
      </c>
      <c r="D282" s="13">
        <v>45285</v>
      </c>
      <c r="E282" s="9" t="s">
        <v>945</v>
      </c>
      <c r="F282" s="9" t="s">
        <v>946</v>
      </c>
      <c r="G282" s="9" t="s">
        <v>375</v>
      </c>
      <c r="H282" s="9" t="s">
        <v>355</v>
      </c>
      <c r="I282" s="9" t="s">
        <v>947</v>
      </c>
      <c r="J282" s="9">
        <v>7.9926899999999996</v>
      </c>
      <c r="K282" s="9">
        <v>98.354100000000003</v>
      </c>
      <c r="L282" s="16" t="s">
        <v>407</v>
      </c>
      <c r="M282" s="16">
        <v>1</v>
      </c>
      <c r="N282" s="16">
        <v>0</v>
      </c>
      <c r="O282" s="16">
        <v>0</v>
      </c>
      <c r="P282" s="16">
        <v>0</v>
      </c>
      <c r="Q282" s="16">
        <v>0</v>
      </c>
      <c r="R282" s="16" t="s">
        <v>21</v>
      </c>
      <c r="S282" s="9" t="s">
        <v>66</v>
      </c>
      <c r="T282" s="16">
        <v>0</v>
      </c>
      <c r="U282" s="16">
        <v>1</v>
      </c>
      <c r="V282" s="16">
        <v>0</v>
      </c>
      <c r="W282" s="20"/>
      <c r="X282" s="20"/>
      <c r="Y282" s="20"/>
    </row>
    <row r="283" spans="1:25" ht="18.75" customHeight="1">
      <c r="A283" s="24">
        <v>279</v>
      </c>
      <c r="B283" s="19" t="s">
        <v>1274</v>
      </c>
      <c r="C283" s="8" t="s">
        <v>1275</v>
      </c>
      <c r="D283" s="13">
        <v>45285</v>
      </c>
      <c r="E283" s="9" t="s">
        <v>1276</v>
      </c>
      <c r="F283" s="9" t="s">
        <v>1277</v>
      </c>
      <c r="G283" s="9" t="s">
        <v>311</v>
      </c>
      <c r="H283" s="9" t="s">
        <v>104</v>
      </c>
      <c r="I283" s="9" t="s">
        <v>1278</v>
      </c>
      <c r="J283" s="9">
        <v>13.903700000000001</v>
      </c>
      <c r="K283" s="9">
        <v>99.745599999999996</v>
      </c>
      <c r="L283" s="16" t="s">
        <v>407</v>
      </c>
      <c r="M283" s="16">
        <v>1</v>
      </c>
      <c r="N283" s="16">
        <v>0</v>
      </c>
      <c r="O283" s="16">
        <v>0</v>
      </c>
      <c r="P283" s="16">
        <v>0</v>
      </c>
      <c r="Q283" s="16">
        <v>0</v>
      </c>
      <c r="R283" s="16" t="s">
        <v>21</v>
      </c>
      <c r="S283" s="9" t="s">
        <v>66</v>
      </c>
      <c r="T283" s="16">
        <v>0</v>
      </c>
      <c r="U283" s="16">
        <v>1</v>
      </c>
      <c r="V283" s="16">
        <v>0</v>
      </c>
      <c r="W283" s="20"/>
      <c r="X283" s="20"/>
      <c r="Y283" s="20"/>
    </row>
    <row r="284" spans="1:25" ht="18.75" customHeight="1">
      <c r="A284" s="24">
        <v>280</v>
      </c>
      <c r="B284" s="19" t="s">
        <v>1279</v>
      </c>
      <c r="C284" s="8" t="s">
        <v>1280</v>
      </c>
      <c r="D284" s="13">
        <v>45287</v>
      </c>
      <c r="E284" s="21" t="s">
        <v>1281</v>
      </c>
      <c r="F284" s="21" t="s">
        <v>1282</v>
      </c>
      <c r="G284" s="21" t="s">
        <v>128</v>
      </c>
      <c r="H284" s="21" t="s">
        <v>38</v>
      </c>
      <c r="I284" s="9" t="s">
        <v>1283</v>
      </c>
      <c r="J284" s="21">
        <v>19.1111</v>
      </c>
      <c r="K284" s="9">
        <v>98.938000000000002</v>
      </c>
      <c r="L284" s="16" t="s">
        <v>407</v>
      </c>
      <c r="M284" s="16">
        <v>1</v>
      </c>
      <c r="N284" s="16">
        <v>0</v>
      </c>
      <c r="O284" s="16">
        <v>0</v>
      </c>
      <c r="P284" s="16">
        <v>0</v>
      </c>
      <c r="Q284" s="16">
        <v>0</v>
      </c>
      <c r="R284" s="16" t="s">
        <v>21</v>
      </c>
      <c r="S284" s="9" t="s">
        <v>66</v>
      </c>
      <c r="T284" s="16">
        <v>0</v>
      </c>
      <c r="U284" s="16">
        <v>1</v>
      </c>
      <c r="V284" s="16">
        <v>0</v>
      </c>
      <c r="W284" s="20"/>
      <c r="X284" s="20"/>
      <c r="Y284" s="20"/>
    </row>
    <row r="285" spans="1:25" ht="18.75" customHeight="1">
      <c r="A285" s="24">
        <v>281</v>
      </c>
      <c r="B285" s="19" t="s">
        <v>1284</v>
      </c>
      <c r="C285" s="8" t="s">
        <v>1285</v>
      </c>
      <c r="D285" s="13">
        <v>45287</v>
      </c>
      <c r="E285" s="21" t="s">
        <v>1286</v>
      </c>
      <c r="F285" s="21" t="s">
        <v>1286</v>
      </c>
      <c r="G285" s="21" t="s">
        <v>160</v>
      </c>
      <c r="H285" s="21" t="s">
        <v>46</v>
      </c>
      <c r="I285" s="9" t="s">
        <v>1287</v>
      </c>
      <c r="J285" s="21">
        <v>18.312200000000001</v>
      </c>
      <c r="K285" s="9">
        <v>100.29900000000001</v>
      </c>
      <c r="L285" s="16" t="s">
        <v>407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 t="s">
        <v>21</v>
      </c>
      <c r="S285" s="9" t="s">
        <v>66</v>
      </c>
      <c r="T285" s="16">
        <v>0</v>
      </c>
      <c r="U285" s="16">
        <v>1</v>
      </c>
      <c r="V285" s="16">
        <v>0</v>
      </c>
      <c r="W285" s="20"/>
      <c r="X285" s="20"/>
      <c r="Y285" s="20"/>
    </row>
    <row r="286" spans="1:25" ht="18.75" customHeight="1">
      <c r="A286" s="24">
        <v>282</v>
      </c>
      <c r="B286" s="19" t="s">
        <v>1288</v>
      </c>
      <c r="C286" s="8" t="s">
        <v>1289</v>
      </c>
      <c r="D286" s="13">
        <v>45287</v>
      </c>
      <c r="E286" s="21" t="s">
        <v>70</v>
      </c>
      <c r="F286" s="21" t="s">
        <v>1290</v>
      </c>
      <c r="G286" s="21" t="s">
        <v>45</v>
      </c>
      <c r="H286" s="21" t="s">
        <v>46</v>
      </c>
      <c r="I286" s="9" t="s">
        <v>1291</v>
      </c>
      <c r="J286" s="21">
        <v>16.489599999999999</v>
      </c>
      <c r="K286" s="9">
        <v>99.510999999999996</v>
      </c>
      <c r="L286" s="16" t="s">
        <v>407</v>
      </c>
      <c r="M286" s="16">
        <v>1</v>
      </c>
      <c r="N286" s="16">
        <v>0</v>
      </c>
      <c r="O286" s="16">
        <v>0</v>
      </c>
      <c r="P286" s="16">
        <v>0</v>
      </c>
      <c r="Q286" s="16">
        <v>0</v>
      </c>
      <c r="R286" s="16" t="s">
        <v>21</v>
      </c>
      <c r="S286" s="9" t="s">
        <v>66</v>
      </c>
      <c r="T286" s="16">
        <v>0</v>
      </c>
      <c r="U286" s="16">
        <v>1</v>
      </c>
      <c r="V286" s="16">
        <v>0</v>
      </c>
      <c r="W286" s="20"/>
      <c r="X286" s="20"/>
      <c r="Y286" s="20"/>
    </row>
    <row r="287" spans="1:25" ht="18.75" customHeight="1">
      <c r="A287" s="24">
        <v>283</v>
      </c>
      <c r="B287" s="19" t="s">
        <v>1292</v>
      </c>
      <c r="C287" s="8" t="s">
        <v>1293</v>
      </c>
      <c r="D287" s="13">
        <v>45287</v>
      </c>
      <c r="E287" s="21" t="s">
        <v>70</v>
      </c>
      <c r="F287" s="21" t="s">
        <v>1294</v>
      </c>
      <c r="G287" s="21" t="s">
        <v>823</v>
      </c>
      <c r="H287" s="21" t="s">
        <v>46</v>
      </c>
      <c r="I287" s="9" t="s">
        <v>1295</v>
      </c>
      <c r="J287" s="21">
        <v>17.320599999999999</v>
      </c>
      <c r="K287" s="9">
        <v>99.833200000000005</v>
      </c>
      <c r="L287" s="16" t="s">
        <v>407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 t="s">
        <v>21</v>
      </c>
      <c r="S287" s="9" t="s">
        <v>66</v>
      </c>
      <c r="T287" s="16">
        <v>0</v>
      </c>
      <c r="U287" s="16">
        <v>1</v>
      </c>
      <c r="V287" s="16">
        <v>0</v>
      </c>
      <c r="W287" s="20"/>
      <c r="X287" s="20"/>
      <c r="Y287" s="20"/>
    </row>
    <row r="288" spans="1:25" ht="18.75" customHeight="1">
      <c r="A288" s="24">
        <v>284</v>
      </c>
      <c r="B288" s="19" t="s">
        <v>1296</v>
      </c>
      <c r="C288" s="8" t="s">
        <v>1297</v>
      </c>
      <c r="D288" s="13">
        <v>45287</v>
      </c>
      <c r="E288" s="21" t="s">
        <v>25</v>
      </c>
      <c r="F288" s="21" t="s">
        <v>25</v>
      </c>
      <c r="G288" s="21" t="s">
        <v>182</v>
      </c>
      <c r="H288" s="21" t="s">
        <v>183</v>
      </c>
      <c r="I288" s="9" t="s">
        <v>1298</v>
      </c>
      <c r="J288" s="21">
        <v>15.7546</v>
      </c>
      <c r="K288" s="9">
        <v>99.766300000000001</v>
      </c>
      <c r="L288" s="16" t="s">
        <v>407</v>
      </c>
      <c r="M288" s="16">
        <v>1</v>
      </c>
      <c r="N288" s="16">
        <v>0</v>
      </c>
      <c r="O288" s="16">
        <v>0</v>
      </c>
      <c r="P288" s="16">
        <v>0</v>
      </c>
      <c r="Q288" s="16">
        <v>0</v>
      </c>
      <c r="R288" s="16" t="s">
        <v>21</v>
      </c>
      <c r="S288" s="9" t="s">
        <v>66</v>
      </c>
      <c r="T288" s="16">
        <v>0</v>
      </c>
      <c r="U288" s="16">
        <v>1</v>
      </c>
      <c r="V288" s="16">
        <v>0</v>
      </c>
      <c r="W288" s="20"/>
      <c r="X288" s="20"/>
      <c r="Y288" s="20"/>
    </row>
    <row r="289" spans="1:25" ht="18.75" customHeight="1">
      <c r="A289" s="24">
        <v>285</v>
      </c>
      <c r="B289" s="19" t="s">
        <v>1299</v>
      </c>
      <c r="C289" s="8" t="s">
        <v>1300</v>
      </c>
      <c r="D289" s="13">
        <v>45287</v>
      </c>
      <c r="E289" s="21" t="s">
        <v>1301</v>
      </c>
      <c r="F289" s="21" t="s">
        <v>1302</v>
      </c>
      <c r="G289" s="21" t="s">
        <v>182</v>
      </c>
      <c r="H289" s="21" t="s">
        <v>183</v>
      </c>
      <c r="I289" s="9" t="s">
        <v>1303</v>
      </c>
      <c r="J289" s="21">
        <v>15.8635</v>
      </c>
      <c r="K289" s="21">
        <v>100.62</v>
      </c>
      <c r="L289" s="16" t="s">
        <v>407</v>
      </c>
      <c r="M289" s="16">
        <v>1</v>
      </c>
      <c r="N289" s="16">
        <v>0</v>
      </c>
      <c r="O289" s="16">
        <v>0</v>
      </c>
      <c r="P289" s="16">
        <v>0</v>
      </c>
      <c r="Q289" s="16">
        <v>0</v>
      </c>
      <c r="R289" s="16" t="s">
        <v>21</v>
      </c>
      <c r="S289" s="9" t="s">
        <v>66</v>
      </c>
      <c r="T289" s="16">
        <v>0</v>
      </c>
      <c r="U289" s="16">
        <v>1</v>
      </c>
      <c r="V289" s="16">
        <v>0</v>
      </c>
      <c r="W289" s="20"/>
      <c r="X289" s="20"/>
      <c r="Y289" s="20"/>
    </row>
    <row r="290" spans="1:25" ht="18.75" customHeight="1">
      <c r="A290" s="24">
        <v>286</v>
      </c>
      <c r="B290" s="19" t="s">
        <v>1304</v>
      </c>
      <c r="C290" s="8" t="s">
        <v>1305</v>
      </c>
      <c r="D290" s="13">
        <v>45287</v>
      </c>
      <c r="E290" s="9" t="s">
        <v>1306</v>
      </c>
      <c r="F290" s="9" t="s">
        <v>1307</v>
      </c>
      <c r="G290" s="9" t="s">
        <v>182</v>
      </c>
      <c r="H290" s="9" t="s">
        <v>183</v>
      </c>
      <c r="I290" s="9" t="s">
        <v>1308</v>
      </c>
      <c r="J290" s="9">
        <v>15.709899999999999</v>
      </c>
      <c r="K290" s="9">
        <v>100.116</v>
      </c>
      <c r="L290" s="16" t="s">
        <v>407</v>
      </c>
      <c r="M290" s="16">
        <v>1</v>
      </c>
      <c r="N290" s="16">
        <v>0</v>
      </c>
      <c r="O290" s="16">
        <v>0</v>
      </c>
      <c r="P290" s="16">
        <v>0</v>
      </c>
      <c r="Q290" s="16">
        <v>0</v>
      </c>
      <c r="R290" s="16" t="s">
        <v>21</v>
      </c>
      <c r="S290" s="9" t="s">
        <v>66</v>
      </c>
      <c r="T290" s="16">
        <v>0</v>
      </c>
      <c r="U290" s="16">
        <v>1</v>
      </c>
      <c r="V290" s="16">
        <v>0</v>
      </c>
      <c r="W290" s="20"/>
      <c r="X290" s="20"/>
      <c r="Y290" s="20"/>
    </row>
    <row r="291" spans="1:25" ht="18.75" customHeight="1">
      <c r="A291" s="24">
        <v>287</v>
      </c>
      <c r="B291" s="19" t="s">
        <v>1309</v>
      </c>
      <c r="C291" s="8" t="s">
        <v>1310</v>
      </c>
      <c r="D291" s="13">
        <v>45287</v>
      </c>
      <c r="E291" s="21" t="s">
        <v>1311</v>
      </c>
      <c r="F291" s="21" t="s">
        <v>1311</v>
      </c>
      <c r="G291" s="21" t="s">
        <v>550</v>
      </c>
      <c r="H291" s="21" t="s">
        <v>104</v>
      </c>
      <c r="I291" s="9" t="s">
        <v>1312</v>
      </c>
      <c r="J291" s="21">
        <v>14.3546</v>
      </c>
      <c r="K291" s="9">
        <v>99.877700000000004</v>
      </c>
      <c r="L291" s="16" t="s">
        <v>407</v>
      </c>
      <c r="M291" s="16">
        <v>1</v>
      </c>
      <c r="N291" s="16">
        <v>0</v>
      </c>
      <c r="O291" s="16">
        <v>0</v>
      </c>
      <c r="P291" s="16">
        <v>0</v>
      </c>
      <c r="Q291" s="16">
        <v>0</v>
      </c>
      <c r="R291" s="16" t="s">
        <v>21</v>
      </c>
      <c r="S291" s="9" t="s">
        <v>66</v>
      </c>
      <c r="T291" s="16">
        <v>0</v>
      </c>
      <c r="U291" s="16">
        <v>1</v>
      </c>
      <c r="V291" s="16">
        <v>0</v>
      </c>
      <c r="W291" s="20"/>
      <c r="X291" s="20"/>
      <c r="Y291" s="20"/>
    </row>
    <row r="292" spans="1:25" ht="18.75" customHeight="1">
      <c r="A292" s="24">
        <v>288</v>
      </c>
      <c r="B292" s="19" t="s">
        <v>1313</v>
      </c>
      <c r="C292" s="8" t="s">
        <v>1314</v>
      </c>
      <c r="D292" s="13">
        <v>45287</v>
      </c>
      <c r="E292" s="9" t="s">
        <v>1315</v>
      </c>
      <c r="F292" s="9" t="s">
        <v>1315</v>
      </c>
      <c r="G292" s="9" t="s">
        <v>390</v>
      </c>
      <c r="H292" s="21" t="s">
        <v>355</v>
      </c>
      <c r="I292" s="9" t="s">
        <v>1316</v>
      </c>
      <c r="J292" s="21">
        <v>8.3376999999999999</v>
      </c>
      <c r="K292" s="9">
        <v>100.202</v>
      </c>
      <c r="L292" s="16" t="s">
        <v>407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 t="s">
        <v>21</v>
      </c>
      <c r="S292" s="9" t="s">
        <v>66</v>
      </c>
      <c r="T292" s="16">
        <v>0</v>
      </c>
      <c r="U292" s="16">
        <v>1</v>
      </c>
      <c r="V292" s="16">
        <v>0</v>
      </c>
      <c r="W292" s="20"/>
      <c r="X292" s="20"/>
      <c r="Y292" s="20"/>
    </row>
    <row r="293" spans="1:25" ht="18.75" customHeight="1">
      <c r="A293" s="24">
        <v>289</v>
      </c>
      <c r="B293" s="19" t="s">
        <v>1317</v>
      </c>
      <c r="C293" s="8" t="s">
        <v>1318</v>
      </c>
      <c r="D293" s="13">
        <v>45287</v>
      </c>
      <c r="E293" s="21" t="s">
        <v>1319</v>
      </c>
      <c r="F293" s="21" t="s">
        <v>1320</v>
      </c>
      <c r="G293" s="21" t="s">
        <v>165</v>
      </c>
      <c r="H293" s="21" t="s">
        <v>38</v>
      </c>
      <c r="I293" s="9" t="s">
        <v>1321</v>
      </c>
      <c r="J293" s="21">
        <v>19.3444</v>
      </c>
      <c r="K293" s="9">
        <v>100.131</v>
      </c>
      <c r="L293" s="16" t="s">
        <v>407</v>
      </c>
      <c r="M293" s="16">
        <v>1</v>
      </c>
      <c r="N293" s="16">
        <v>0</v>
      </c>
      <c r="O293" s="16">
        <v>0</v>
      </c>
      <c r="P293" s="16">
        <v>0</v>
      </c>
      <c r="Q293" s="16">
        <v>0</v>
      </c>
      <c r="R293" s="16" t="s">
        <v>21</v>
      </c>
      <c r="S293" s="9" t="s">
        <v>66</v>
      </c>
      <c r="T293" s="16">
        <v>0</v>
      </c>
      <c r="U293" s="16">
        <v>1</v>
      </c>
      <c r="V293" s="16">
        <v>0</v>
      </c>
      <c r="W293" s="20"/>
      <c r="X293" s="20"/>
      <c r="Y293" s="20"/>
    </row>
    <row r="294" spans="1:25" ht="18.75" customHeight="1">
      <c r="A294" s="24">
        <v>290</v>
      </c>
      <c r="B294" s="8" t="s">
        <v>1322</v>
      </c>
      <c r="C294" s="8" t="s">
        <v>1323</v>
      </c>
      <c r="D294" s="10">
        <v>45287</v>
      </c>
      <c r="E294" s="9" t="s">
        <v>70</v>
      </c>
      <c r="F294" s="9" t="s">
        <v>1099</v>
      </c>
      <c r="G294" s="9" t="s">
        <v>62</v>
      </c>
      <c r="H294" s="9" t="s">
        <v>63</v>
      </c>
      <c r="I294" s="29"/>
      <c r="J294" s="9">
        <v>14.9621</v>
      </c>
      <c r="K294" s="30">
        <v>102.062</v>
      </c>
      <c r="L294" s="7" t="s">
        <v>1324</v>
      </c>
      <c r="M294" s="9">
        <v>0</v>
      </c>
      <c r="N294" s="9">
        <v>0</v>
      </c>
      <c r="O294" s="9">
        <v>0</v>
      </c>
      <c r="P294" s="9">
        <v>1</v>
      </c>
      <c r="Q294" s="9">
        <v>0</v>
      </c>
      <c r="R294" s="9" t="s">
        <v>32</v>
      </c>
      <c r="S294" s="9" t="s">
        <v>66</v>
      </c>
      <c r="T294" s="9">
        <v>0</v>
      </c>
      <c r="U294" s="9">
        <v>2</v>
      </c>
      <c r="V294" s="9">
        <v>0</v>
      </c>
      <c r="W294" s="20"/>
      <c r="X294" s="20"/>
      <c r="Y294" s="20"/>
    </row>
    <row r="295" spans="1:25" ht="18.75" customHeight="1">
      <c r="A295" s="24">
        <v>291</v>
      </c>
      <c r="B295" s="8" t="s">
        <v>1325</v>
      </c>
      <c r="C295" s="31" t="s">
        <v>1326</v>
      </c>
      <c r="D295" s="13">
        <v>45287</v>
      </c>
      <c r="E295" s="9" t="s">
        <v>1327</v>
      </c>
      <c r="F295" s="9" t="s">
        <v>1328</v>
      </c>
      <c r="G295" s="9" t="s">
        <v>305</v>
      </c>
      <c r="H295" s="9" t="s">
        <v>93</v>
      </c>
      <c r="I295" s="32" t="s">
        <v>1329</v>
      </c>
      <c r="J295" s="9">
        <v>12.596</v>
      </c>
      <c r="K295" s="9">
        <v>102.096</v>
      </c>
      <c r="L295" s="9" t="s">
        <v>65</v>
      </c>
      <c r="M295" s="9">
        <v>0</v>
      </c>
      <c r="N295" s="9">
        <v>0</v>
      </c>
      <c r="O295" s="9">
        <v>1</v>
      </c>
      <c r="P295" s="9">
        <v>0</v>
      </c>
      <c r="Q295" s="9">
        <v>0</v>
      </c>
      <c r="R295" s="9" t="s">
        <v>32</v>
      </c>
      <c r="S295" s="9" t="s">
        <v>66</v>
      </c>
      <c r="T295" s="9">
        <v>0</v>
      </c>
      <c r="U295" s="9">
        <v>2</v>
      </c>
      <c r="V295" s="9">
        <v>0</v>
      </c>
      <c r="W295" s="20"/>
      <c r="X295" s="20"/>
      <c r="Y295" s="20"/>
    </row>
    <row r="296" spans="1:25" ht="18.75" customHeight="1">
      <c r="A296" s="24">
        <v>292</v>
      </c>
      <c r="B296" s="8" t="s">
        <v>1330</v>
      </c>
      <c r="C296" s="31" t="s">
        <v>1331</v>
      </c>
      <c r="D296" s="13">
        <v>45287</v>
      </c>
      <c r="E296" s="9" t="s">
        <v>1332</v>
      </c>
      <c r="F296" s="9" t="s">
        <v>1333</v>
      </c>
      <c r="G296" s="9" t="s">
        <v>354</v>
      </c>
      <c r="H296" s="9" t="s">
        <v>355</v>
      </c>
      <c r="I296" s="32" t="s">
        <v>784</v>
      </c>
      <c r="J296" s="9">
        <v>9.1344899999999996</v>
      </c>
      <c r="K296" s="9">
        <v>99.331900000000005</v>
      </c>
      <c r="L296" s="9" t="s">
        <v>65</v>
      </c>
      <c r="M296" s="9">
        <v>0</v>
      </c>
      <c r="N296" s="9">
        <v>0</v>
      </c>
      <c r="O296" s="9">
        <v>1</v>
      </c>
      <c r="P296" s="9">
        <v>0</v>
      </c>
      <c r="Q296" s="9">
        <v>0</v>
      </c>
      <c r="R296" s="9" t="s">
        <v>32</v>
      </c>
      <c r="S296" s="9" t="s">
        <v>66</v>
      </c>
      <c r="T296" s="9">
        <v>0</v>
      </c>
      <c r="U296" s="9">
        <v>2</v>
      </c>
      <c r="V296" s="9">
        <v>0</v>
      </c>
      <c r="W296" s="20"/>
      <c r="X296" s="20"/>
      <c r="Y296" s="20"/>
    </row>
    <row r="297" spans="1:25" ht="18.75" customHeight="1">
      <c r="A297" s="24">
        <v>293</v>
      </c>
      <c r="B297" s="8" t="s">
        <v>1334</v>
      </c>
      <c r="C297" s="17" t="s">
        <v>1335</v>
      </c>
      <c r="D297" s="13">
        <v>45287</v>
      </c>
      <c r="E297" s="9" t="s">
        <v>1336</v>
      </c>
      <c r="F297" s="9" t="s">
        <v>1337</v>
      </c>
      <c r="G297" s="9" t="s">
        <v>384</v>
      </c>
      <c r="H297" s="9" t="s">
        <v>355</v>
      </c>
      <c r="I297" s="32" t="s">
        <v>385</v>
      </c>
      <c r="J297" s="9">
        <v>7.6070500000000001</v>
      </c>
      <c r="K297" s="9">
        <v>99.599100000000007</v>
      </c>
      <c r="L297" s="9" t="s">
        <v>65</v>
      </c>
      <c r="M297" s="9">
        <v>0</v>
      </c>
      <c r="N297" s="9">
        <v>0</v>
      </c>
      <c r="O297" s="9">
        <v>1</v>
      </c>
      <c r="P297" s="9">
        <v>0</v>
      </c>
      <c r="Q297" s="9">
        <v>0</v>
      </c>
      <c r="R297" s="9" t="s">
        <v>32</v>
      </c>
      <c r="S297" s="9" t="s">
        <v>66</v>
      </c>
      <c r="T297" s="9">
        <v>0</v>
      </c>
      <c r="U297" s="9">
        <v>2</v>
      </c>
      <c r="V297" s="9">
        <v>0</v>
      </c>
      <c r="W297" s="20"/>
      <c r="X297" s="20"/>
      <c r="Y297" s="20"/>
    </row>
    <row r="298" spans="1:25" ht="18.75" customHeight="1">
      <c r="A298" s="24">
        <v>294</v>
      </c>
      <c r="B298" s="8" t="s">
        <v>1338</v>
      </c>
      <c r="C298" s="17" t="s">
        <v>1339</v>
      </c>
      <c r="D298" s="13">
        <v>45287</v>
      </c>
      <c r="E298" s="16" t="s">
        <v>1340</v>
      </c>
      <c r="F298" s="16" t="s">
        <v>1341</v>
      </c>
      <c r="G298" s="16" t="s">
        <v>152</v>
      </c>
      <c r="H298" s="16" t="s">
        <v>46</v>
      </c>
      <c r="I298" s="32" t="s">
        <v>1342</v>
      </c>
      <c r="J298" s="16">
        <v>17.196999999999999</v>
      </c>
      <c r="K298" s="16">
        <v>100.265</v>
      </c>
      <c r="L298" s="9" t="s">
        <v>65</v>
      </c>
      <c r="M298" s="9">
        <v>0</v>
      </c>
      <c r="N298" s="9">
        <v>0</v>
      </c>
      <c r="O298" s="9">
        <v>1</v>
      </c>
      <c r="P298" s="9">
        <v>0</v>
      </c>
      <c r="Q298" s="9">
        <v>0</v>
      </c>
      <c r="R298" s="9" t="s">
        <v>32</v>
      </c>
      <c r="S298" s="9" t="s">
        <v>66</v>
      </c>
      <c r="T298" s="9">
        <v>0</v>
      </c>
      <c r="U298" s="9">
        <v>2</v>
      </c>
      <c r="V298" s="9">
        <v>0</v>
      </c>
      <c r="W298" s="20"/>
      <c r="X298" s="20"/>
      <c r="Y298" s="20"/>
    </row>
    <row r="299" spans="1:25" ht="18.75" customHeight="1">
      <c r="A299" s="24">
        <v>295</v>
      </c>
      <c r="B299" s="8" t="s">
        <v>1343</v>
      </c>
      <c r="C299" s="17" t="s">
        <v>1344</v>
      </c>
      <c r="D299" s="13">
        <v>45287</v>
      </c>
      <c r="E299" s="33" t="s">
        <v>433</v>
      </c>
      <c r="F299" s="33" t="s">
        <v>434</v>
      </c>
      <c r="G299" s="33" t="s">
        <v>45</v>
      </c>
      <c r="H299" s="33" t="s">
        <v>46</v>
      </c>
      <c r="I299" s="32" t="s">
        <v>435</v>
      </c>
      <c r="J299" s="33">
        <v>16.007100000000001</v>
      </c>
      <c r="K299" s="16">
        <v>99.797700000000006</v>
      </c>
      <c r="L299" s="9" t="s">
        <v>65</v>
      </c>
      <c r="M299" s="9">
        <v>0</v>
      </c>
      <c r="N299" s="9">
        <v>0</v>
      </c>
      <c r="O299" s="9">
        <v>1</v>
      </c>
      <c r="P299" s="9">
        <v>0</v>
      </c>
      <c r="Q299" s="9">
        <v>0</v>
      </c>
      <c r="R299" s="9" t="s">
        <v>32</v>
      </c>
      <c r="S299" s="9" t="s">
        <v>66</v>
      </c>
      <c r="T299" s="9">
        <v>0</v>
      </c>
      <c r="U299" s="9">
        <v>2</v>
      </c>
      <c r="V299" s="9">
        <v>0</v>
      </c>
      <c r="W299" s="20"/>
      <c r="X299" s="20"/>
      <c r="Y299" s="20"/>
    </row>
    <row r="300" spans="1:25" ht="18.75" customHeight="1">
      <c r="A300" s="24">
        <v>296</v>
      </c>
      <c r="B300" s="8" t="s">
        <v>1345</v>
      </c>
      <c r="C300" s="17" t="s">
        <v>1346</v>
      </c>
      <c r="D300" s="13">
        <v>45287</v>
      </c>
      <c r="E300" s="16" t="s">
        <v>429</v>
      </c>
      <c r="F300" s="16" t="s">
        <v>429</v>
      </c>
      <c r="G300" s="16" t="s">
        <v>176</v>
      </c>
      <c r="H300" s="16" t="s">
        <v>46</v>
      </c>
      <c r="I300" s="32" t="s">
        <v>430</v>
      </c>
      <c r="J300" s="16">
        <v>16.215900000000001</v>
      </c>
      <c r="K300" s="16">
        <v>100.43899999999999</v>
      </c>
      <c r="L300" s="9" t="s">
        <v>65</v>
      </c>
      <c r="M300" s="9">
        <v>0</v>
      </c>
      <c r="N300" s="9">
        <v>0</v>
      </c>
      <c r="O300" s="9">
        <v>1</v>
      </c>
      <c r="P300" s="9">
        <v>0</v>
      </c>
      <c r="Q300" s="9">
        <v>0</v>
      </c>
      <c r="R300" s="9" t="s">
        <v>32</v>
      </c>
      <c r="S300" s="9" t="s">
        <v>66</v>
      </c>
      <c r="T300" s="9">
        <v>0</v>
      </c>
      <c r="U300" s="9">
        <v>2</v>
      </c>
      <c r="V300" s="9">
        <v>0</v>
      </c>
      <c r="W300" s="20"/>
      <c r="X300" s="20"/>
      <c r="Y300" s="20"/>
    </row>
    <row r="301" spans="1:25" ht="18.75" customHeight="1">
      <c r="A301" s="24">
        <v>297</v>
      </c>
      <c r="B301" s="8" t="s">
        <v>1347</v>
      </c>
      <c r="C301" s="17" t="s">
        <v>1348</v>
      </c>
      <c r="D301" s="13">
        <v>45287</v>
      </c>
      <c r="E301" s="33" t="s">
        <v>1349</v>
      </c>
      <c r="F301" s="33" t="s">
        <v>1350</v>
      </c>
      <c r="G301" s="33" t="s">
        <v>207</v>
      </c>
      <c r="H301" s="33" t="s">
        <v>201</v>
      </c>
      <c r="I301" s="32" t="s">
        <v>1351</v>
      </c>
      <c r="J301" s="33">
        <v>16.009599999999999</v>
      </c>
      <c r="K301" s="16">
        <v>102.70399999999999</v>
      </c>
      <c r="L301" s="9" t="s">
        <v>65</v>
      </c>
      <c r="M301" s="9">
        <v>0</v>
      </c>
      <c r="N301" s="9">
        <v>0</v>
      </c>
      <c r="O301" s="9">
        <v>1</v>
      </c>
      <c r="P301" s="9">
        <v>0</v>
      </c>
      <c r="Q301" s="9">
        <v>0</v>
      </c>
      <c r="R301" s="9" t="s">
        <v>32</v>
      </c>
      <c r="S301" s="9" t="s">
        <v>66</v>
      </c>
      <c r="T301" s="9">
        <v>0</v>
      </c>
      <c r="U301" s="9">
        <v>2</v>
      </c>
      <c r="V301" s="9">
        <v>0</v>
      </c>
      <c r="W301" s="20"/>
      <c r="X301" s="20"/>
      <c r="Y301" s="20"/>
    </row>
    <row r="302" spans="1:25" ht="18.75" customHeight="1">
      <c r="A302" s="24">
        <v>298</v>
      </c>
      <c r="B302" s="8" t="s">
        <v>1352</v>
      </c>
      <c r="C302" s="17" t="s">
        <v>1353</v>
      </c>
      <c r="D302" s="13">
        <v>45287</v>
      </c>
      <c r="E302" s="33" t="s">
        <v>1354</v>
      </c>
      <c r="F302" s="33" t="s">
        <v>207</v>
      </c>
      <c r="G302" s="33" t="s">
        <v>207</v>
      </c>
      <c r="H302" s="33" t="s">
        <v>201</v>
      </c>
      <c r="I302" s="32" t="s">
        <v>1355</v>
      </c>
      <c r="J302" s="33">
        <v>16.437999999999999</v>
      </c>
      <c r="K302" s="16">
        <v>102.926</v>
      </c>
      <c r="L302" s="9" t="s">
        <v>65</v>
      </c>
      <c r="M302" s="9">
        <v>0</v>
      </c>
      <c r="N302" s="9">
        <v>0</v>
      </c>
      <c r="O302" s="9">
        <v>1</v>
      </c>
      <c r="P302" s="9">
        <v>0</v>
      </c>
      <c r="Q302" s="9">
        <v>0</v>
      </c>
      <c r="R302" s="9" t="s">
        <v>32</v>
      </c>
      <c r="S302" s="9" t="s">
        <v>66</v>
      </c>
      <c r="T302" s="9">
        <v>0</v>
      </c>
      <c r="U302" s="9">
        <v>2</v>
      </c>
      <c r="V302" s="9">
        <v>0</v>
      </c>
      <c r="W302" s="20"/>
      <c r="X302" s="20"/>
      <c r="Y302" s="20"/>
    </row>
    <row r="303" spans="1:25" ht="18.75" customHeight="1">
      <c r="A303" s="24">
        <v>299</v>
      </c>
      <c r="B303" s="8" t="s">
        <v>1356</v>
      </c>
      <c r="C303" s="17" t="s">
        <v>1357</v>
      </c>
      <c r="D303" s="13">
        <v>45287</v>
      </c>
      <c r="E303" s="33" t="s">
        <v>1358</v>
      </c>
      <c r="F303" s="33" t="s">
        <v>1358</v>
      </c>
      <c r="G303" s="33" t="s">
        <v>216</v>
      </c>
      <c r="H303" s="33" t="s">
        <v>201</v>
      </c>
      <c r="I303" s="32" t="s">
        <v>1359</v>
      </c>
      <c r="J303" s="33">
        <v>16.9908</v>
      </c>
      <c r="K303" s="16">
        <v>102.893</v>
      </c>
      <c r="L303" s="9" t="s">
        <v>65</v>
      </c>
      <c r="M303" s="9">
        <v>0</v>
      </c>
      <c r="N303" s="9">
        <v>0</v>
      </c>
      <c r="O303" s="9">
        <v>1</v>
      </c>
      <c r="P303" s="9">
        <v>0</v>
      </c>
      <c r="Q303" s="9">
        <v>0</v>
      </c>
      <c r="R303" s="9" t="s">
        <v>32</v>
      </c>
      <c r="S303" s="9" t="s">
        <v>66</v>
      </c>
      <c r="T303" s="9">
        <v>0</v>
      </c>
      <c r="U303" s="9">
        <v>2</v>
      </c>
      <c r="V303" s="9">
        <v>0</v>
      </c>
      <c r="W303" s="20"/>
      <c r="X303" s="20"/>
      <c r="Y303" s="20"/>
    </row>
    <row r="304" spans="1:25" ht="18.75" customHeight="1">
      <c r="A304" s="24">
        <v>300</v>
      </c>
      <c r="B304" s="8" t="s">
        <v>1360</v>
      </c>
      <c r="C304" s="17" t="s">
        <v>1361</v>
      </c>
      <c r="D304" s="13">
        <v>45287</v>
      </c>
      <c r="E304" s="33" t="s">
        <v>1362</v>
      </c>
      <c r="F304" s="33" t="s">
        <v>1363</v>
      </c>
      <c r="G304" s="33" t="s">
        <v>216</v>
      </c>
      <c r="H304" s="33" t="s">
        <v>201</v>
      </c>
      <c r="I304" s="32" t="s">
        <v>1364</v>
      </c>
      <c r="J304" s="33">
        <v>17.362400000000001</v>
      </c>
      <c r="K304" s="16">
        <v>103.152</v>
      </c>
      <c r="L304" s="9" t="s">
        <v>65</v>
      </c>
      <c r="M304" s="9">
        <v>0</v>
      </c>
      <c r="N304" s="9">
        <v>0</v>
      </c>
      <c r="O304" s="9">
        <v>1</v>
      </c>
      <c r="P304" s="9">
        <v>0</v>
      </c>
      <c r="Q304" s="9">
        <v>0</v>
      </c>
      <c r="R304" s="9" t="s">
        <v>32</v>
      </c>
      <c r="S304" s="9" t="s">
        <v>66</v>
      </c>
      <c r="T304" s="9">
        <v>0</v>
      </c>
      <c r="U304" s="9">
        <v>2</v>
      </c>
      <c r="V304" s="9">
        <v>0</v>
      </c>
      <c r="W304" s="20"/>
      <c r="X304" s="20"/>
      <c r="Y304" s="20"/>
    </row>
    <row r="305" spans="1:25" ht="18.75" customHeight="1">
      <c r="A305" s="24">
        <v>301</v>
      </c>
      <c r="B305" s="8" t="s">
        <v>1365</v>
      </c>
      <c r="C305" s="8" t="s">
        <v>1366</v>
      </c>
      <c r="D305" s="13">
        <v>45287</v>
      </c>
      <c r="E305" s="33" t="s">
        <v>70</v>
      </c>
      <c r="F305" s="33" t="s">
        <v>980</v>
      </c>
      <c r="G305" s="33" t="s">
        <v>207</v>
      </c>
      <c r="H305" s="33" t="s">
        <v>201</v>
      </c>
      <c r="I305" s="32" t="s">
        <v>1355</v>
      </c>
      <c r="J305" s="33">
        <v>16.461099999999998</v>
      </c>
      <c r="K305" s="16">
        <v>102.83199999999999</v>
      </c>
      <c r="L305" s="9" t="s">
        <v>65</v>
      </c>
      <c r="M305" s="9">
        <v>0</v>
      </c>
      <c r="N305" s="9">
        <v>0</v>
      </c>
      <c r="O305" s="9">
        <v>1</v>
      </c>
      <c r="P305" s="9">
        <v>0</v>
      </c>
      <c r="Q305" s="9">
        <v>0</v>
      </c>
      <c r="R305" s="9" t="s">
        <v>32</v>
      </c>
      <c r="S305" s="9" t="s">
        <v>66</v>
      </c>
      <c r="T305" s="9">
        <v>0</v>
      </c>
      <c r="U305" s="9">
        <v>2</v>
      </c>
      <c r="V305" s="9">
        <v>0</v>
      </c>
      <c r="W305" s="20"/>
      <c r="X305" s="20"/>
      <c r="Y305" s="20"/>
    </row>
    <row r="306" spans="1:25" ht="18.75" customHeight="1">
      <c r="A306" s="24">
        <v>302</v>
      </c>
      <c r="B306" s="8" t="s">
        <v>1367</v>
      </c>
      <c r="C306" s="8" t="s">
        <v>1368</v>
      </c>
      <c r="D306" s="13">
        <v>45287</v>
      </c>
      <c r="E306" s="33" t="s">
        <v>1369</v>
      </c>
      <c r="F306" s="33" t="s">
        <v>75</v>
      </c>
      <c r="G306" s="33" t="s">
        <v>75</v>
      </c>
      <c r="H306" s="33" t="s">
        <v>76</v>
      </c>
      <c r="I306" s="32" t="s">
        <v>1370</v>
      </c>
      <c r="J306" s="33">
        <v>14.3368</v>
      </c>
      <c r="K306" s="16">
        <v>100.61</v>
      </c>
      <c r="L306" s="9" t="s">
        <v>65</v>
      </c>
      <c r="M306" s="9">
        <v>0</v>
      </c>
      <c r="N306" s="9">
        <v>0</v>
      </c>
      <c r="O306" s="9">
        <v>1</v>
      </c>
      <c r="P306" s="9">
        <v>0</v>
      </c>
      <c r="Q306" s="9">
        <v>0</v>
      </c>
      <c r="R306" s="9" t="s">
        <v>32</v>
      </c>
      <c r="S306" s="9" t="s">
        <v>66</v>
      </c>
      <c r="T306" s="9">
        <v>0</v>
      </c>
      <c r="U306" s="9">
        <v>2</v>
      </c>
      <c r="V306" s="9">
        <v>0</v>
      </c>
      <c r="W306" s="20"/>
      <c r="X306" s="20"/>
      <c r="Y306" s="20"/>
    </row>
    <row r="307" spans="1:25" ht="18.75" customHeight="1">
      <c r="A307" s="24">
        <v>303</v>
      </c>
      <c r="B307" s="8" t="s">
        <v>1371</v>
      </c>
      <c r="C307" s="8" t="s">
        <v>1372</v>
      </c>
      <c r="D307" s="13">
        <v>45287</v>
      </c>
      <c r="E307" s="9" t="s">
        <v>79</v>
      </c>
      <c r="F307" s="9" t="s">
        <v>80</v>
      </c>
      <c r="G307" s="9" t="s">
        <v>81</v>
      </c>
      <c r="H307" s="16" t="s">
        <v>76</v>
      </c>
      <c r="I307" s="32" t="s">
        <v>1169</v>
      </c>
      <c r="J307" s="9">
        <v>14.000500000000001</v>
      </c>
      <c r="K307" s="16">
        <v>100.613</v>
      </c>
      <c r="L307" s="9" t="s">
        <v>65</v>
      </c>
      <c r="M307" s="9">
        <v>0</v>
      </c>
      <c r="N307" s="9">
        <v>0</v>
      </c>
      <c r="O307" s="9">
        <v>1</v>
      </c>
      <c r="P307" s="9">
        <v>0</v>
      </c>
      <c r="Q307" s="9">
        <v>0</v>
      </c>
      <c r="R307" s="9" t="s">
        <v>32</v>
      </c>
      <c r="S307" s="9" t="s">
        <v>66</v>
      </c>
      <c r="T307" s="9">
        <v>0</v>
      </c>
      <c r="U307" s="9">
        <v>2</v>
      </c>
      <c r="V307" s="9">
        <v>0</v>
      </c>
      <c r="W307" s="20"/>
      <c r="X307" s="20"/>
      <c r="Y307" s="20"/>
    </row>
    <row r="308" spans="1:25" ht="18.75" customHeight="1">
      <c r="A308" s="24">
        <v>304</v>
      </c>
      <c r="B308" s="8" t="s">
        <v>1373</v>
      </c>
      <c r="C308" s="17" t="s">
        <v>1374</v>
      </c>
      <c r="D308" s="13">
        <v>45287</v>
      </c>
      <c r="E308" s="16" t="s">
        <v>1375</v>
      </c>
      <c r="F308" s="16" t="s">
        <v>1376</v>
      </c>
      <c r="G308" s="15" t="s">
        <v>75</v>
      </c>
      <c r="H308" s="16" t="s">
        <v>76</v>
      </c>
      <c r="I308" s="32" t="s">
        <v>1377</v>
      </c>
      <c r="J308" s="16">
        <v>14.1571</v>
      </c>
      <c r="K308" s="16">
        <v>100.29</v>
      </c>
      <c r="L308" s="9" t="s">
        <v>65</v>
      </c>
      <c r="M308" s="9">
        <v>0</v>
      </c>
      <c r="N308" s="9">
        <v>0</v>
      </c>
      <c r="O308" s="9">
        <v>1</v>
      </c>
      <c r="P308" s="9">
        <v>0</v>
      </c>
      <c r="Q308" s="9">
        <v>0</v>
      </c>
      <c r="R308" s="9" t="s">
        <v>32</v>
      </c>
      <c r="S308" s="9" t="s">
        <v>66</v>
      </c>
      <c r="T308" s="9">
        <v>0</v>
      </c>
      <c r="U308" s="9">
        <v>2</v>
      </c>
      <c r="V308" s="9">
        <v>0</v>
      </c>
      <c r="W308" s="20"/>
      <c r="X308" s="20"/>
      <c r="Y308" s="20"/>
    </row>
    <row r="309" spans="1:25" ht="18.75" customHeight="1">
      <c r="A309" s="24">
        <v>305</v>
      </c>
      <c r="B309" s="8" t="s">
        <v>1378</v>
      </c>
      <c r="C309" s="17" t="s">
        <v>1379</v>
      </c>
      <c r="D309" s="13">
        <v>45287</v>
      </c>
      <c r="E309" s="33" t="s">
        <v>1380</v>
      </c>
      <c r="F309" s="33" t="s">
        <v>1002</v>
      </c>
      <c r="G309" s="33" t="s">
        <v>92</v>
      </c>
      <c r="H309" s="33" t="s">
        <v>93</v>
      </c>
      <c r="I309" s="32" t="s">
        <v>1003</v>
      </c>
      <c r="J309" s="33">
        <v>13.1076</v>
      </c>
      <c r="K309" s="16">
        <v>101.145</v>
      </c>
      <c r="L309" s="9" t="s">
        <v>65</v>
      </c>
      <c r="M309" s="9">
        <v>0</v>
      </c>
      <c r="N309" s="9">
        <v>0</v>
      </c>
      <c r="O309" s="9">
        <v>1</v>
      </c>
      <c r="P309" s="9">
        <v>0</v>
      </c>
      <c r="Q309" s="9">
        <v>0</v>
      </c>
      <c r="R309" s="9" t="s">
        <v>32</v>
      </c>
      <c r="S309" s="9" t="s">
        <v>66</v>
      </c>
      <c r="T309" s="9">
        <v>0</v>
      </c>
      <c r="U309" s="9">
        <v>2</v>
      </c>
      <c r="V309" s="9">
        <v>0</v>
      </c>
      <c r="W309" s="20"/>
      <c r="X309" s="20"/>
      <c r="Y309" s="20"/>
    </row>
    <row r="310" spans="1:25" ht="18.75" customHeight="1">
      <c r="A310" s="24">
        <v>306</v>
      </c>
      <c r="B310" s="8" t="s">
        <v>1381</v>
      </c>
      <c r="C310" s="17" t="s">
        <v>1382</v>
      </c>
      <c r="D310" s="13">
        <v>45287</v>
      </c>
      <c r="E310" s="33" t="s">
        <v>1001</v>
      </c>
      <c r="F310" s="33" t="s">
        <v>1002</v>
      </c>
      <c r="G310" s="33" t="s">
        <v>92</v>
      </c>
      <c r="H310" s="33" t="s">
        <v>93</v>
      </c>
      <c r="I310" s="32" t="s">
        <v>1003</v>
      </c>
      <c r="J310" s="33">
        <v>13.118</v>
      </c>
      <c r="K310" s="16">
        <v>101.03100000000001</v>
      </c>
      <c r="L310" s="9" t="s">
        <v>65</v>
      </c>
      <c r="M310" s="9">
        <v>0</v>
      </c>
      <c r="N310" s="9">
        <v>0</v>
      </c>
      <c r="O310" s="9">
        <v>1</v>
      </c>
      <c r="P310" s="9">
        <v>0</v>
      </c>
      <c r="Q310" s="9">
        <v>0</v>
      </c>
      <c r="R310" s="9" t="s">
        <v>32</v>
      </c>
      <c r="S310" s="9" t="s">
        <v>66</v>
      </c>
      <c r="T310" s="9">
        <v>0</v>
      </c>
      <c r="U310" s="9">
        <v>2</v>
      </c>
      <c r="V310" s="9">
        <v>0</v>
      </c>
      <c r="W310" s="20"/>
      <c r="X310" s="20"/>
      <c r="Y310" s="20"/>
    </row>
    <row r="311" spans="1:25" ht="18.75" customHeight="1">
      <c r="A311" s="24">
        <v>307</v>
      </c>
      <c r="B311" s="8" t="s">
        <v>1383</v>
      </c>
      <c r="C311" s="17" t="s">
        <v>1384</v>
      </c>
      <c r="D311" s="13">
        <v>45287</v>
      </c>
      <c r="E311" s="33" t="s">
        <v>1385</v>
      </c>
      <c r="F311" s="33" t="s">
        <v>1128</v>
      </c>
      <c r="G311" s="33" t="s">
        <v>92</v>
      </c>
      <c r="H311" s="33" t="s">
        <v>93</v>
      </c>
      <c r="I311" s="32" t="s">
        <v>1129</v>
      </c>
      <c r="J311" s="33">
        <v>13.435700000000001</v>
      </c>
      <c r="K311" s="16">
        <v>101.283</v>
      </c>
      <c r="L311" s="9" t="s">
        <v>65</v>
      </c>
      <c r="M311" s="9">
        <v>0</v>
      </c>
      <c r="N311" s="9">
        <v>0</v>
      </c>
      <c r="O311" s="9">
        <v>1</v>
      </c>
      <c r="P311" s="9">
        <v>0</v>
      </c>
      <c r="Q311" s="9">
        <v>0</v>
      </c>
      <c r="R311" s="9" t="s">
        <v>32</v>
      </c>
      <c r="S311" s="9" t="s">
        <v>66</v>
      </c>
      <c r="T311" s="9">
        <v>0</v>
      </c>
      <c r="U311" s="9">
        <v>2</v>
      </c>
      <c r="V311" s="9">
        <v>0</v>
      </c>
      <c r="W311" s="20"/>
      <c r="X311" s="20"/>
      <c r="Y311" s="20"/>
    </row>
    <row r="312" spans="1:25" ht="18.75" customHeight="1">
      <c r="A312" s="24">
        <v>308</v>
      </c>
      <c r="B312" s="8" t="s">
        <v>1386</v>
      </c>
      <c r="C312" s="17" t="s">
        <v>1387</v>
      </c>
      <c r="D312" s="13">
        <v>45287</v>
      </c>
      <c r="E312" s="33" t="s">
        <v>1388</v>
      </c>
      <c r="F312" s="33" t="s">
        <v>1388</v>
      </c>
      <c r="G312" s="33" t="s">
        <v>277</v>
      </c>
      <c r="H312" s="33" t="s">
        <v>93</v>
      </c>
      <c r="I312" s="32" t="s">
        <v>1389</v>
      </c>
      <c r="J312" s="33">
        <v>12.7468</v>
      </c>
      <c r="K312" s="16">
        <v>101.099</v>
      </c>
      <c r="L312" s="9" t="s">
        <v>65</v>
      </c>
      <c r="M312" s="9">
        <v>0</v>
      </c>
      <c r="N312" s="9">
        <v>0</v>
      </c>
      <c r="O312" s="9">
        <v>1</v>
      </c>
      <c r="P312" s="9">
        <v>0</v>
      </c>
      <c r="Q312" s="9">
        <v>0</v>
      </c>
      <c r="R312" s="9" t="s">
        <v>32</v>
      </c>
      <c r="S312" s="9" t="s">
        <v>66</v>
      </c>
      <c r="T312" s="9">
        <v>0</v>
      </c>
      <c r="U312" s="9">
        <v>2</v>
      </c>
      <c r="V312" s="9">
        <v>0</v>
      </c>
      <c r="W312" s="20"/>
      <c r="X312" s="20"/>
      <c r="Y312" s="20"/>
    </row>
    <row r="313" spans="1:25" ht="18.75" customHeight="1">
      <c r="A313" s="24">
        <v>309</v>
      </c>
      <c r="B313" s="8" t="s">
        <v>1390</v>
      </c>
      <c r="C313" s="17" t="s">
        <v>1391</v>
      </c>
      <c r="D313" s="13">
        <v>45287</v>
      </c>
      <c r="E313" s="33" t="s">
        <v>1392</v>
      </c>
      <c r="F313" s="33" t="s">
        <v>223</v>
      </c>
      <c r="G313" s="33" t="s">
        <v>277</v>
      </c>
      <c r="H313" s="33" t="s">
        <v>93</v>
      </c>
      <c r="I313" s="32" t="s">
        <v>1393</v>
      </c>
      <c r="J313" s="33">
        <v>12.8421</v>
      </c>
      <c r="K313" s="16">
        <v>101.119</v>
      </c>
      <c r="L313" s="9" t="s">
        <v>65</v>
      </c>
      <c r="M313" s="9">
        <v>0</v>
      </c>
      <c r="N313" s="9">
        <v>0</v>
      </c>
      <c r="O313" s="9">
        <v>1</v>
      </c>
      <c r="P313" s="9">
        <v>0</v>
      </c>
      <c r="Q313" s="9">
        <v>0</v>
      </c>
      <c r="R313" s="9" t="s">
        <v>32</v>
      </c>
      <c r="S313" s="9" t="s">
        <v>66</v>
      </c>
      <c r="T313" s="9">
        <v>0</v>
      </c>
      <c r="U313" s="9">
        <v>2</v>
      </c>
      <c r="V313" s="9">
        <v>0</v>
      </c>
      <c r="W313" s="20"/>
      <c r="X313" s="20"/>
      <c r="Y313" s="20"/>
    </row>
    <row r="314" spans="1:25" ht="18.75" customHeight="1">
      <c r="A314" s="24">
        <v>310</v>
      </c>
      <c r="B314" s="8" t="s">
        <v>1394</v>
      </c>
      <c r="C314" s="17" t="s">
        <v>1395</v>
      </c>
      <c r="D314" s="13">
        <v>45287</v>
      </c>
      <c r="E314" s="33" t="s">
        <v>538</v>
      </c>
      <c r="F314" s="33" t="s">
        <v>539</v>
      </c>
      <c r="G314" s="33" t="s">
        <v>305</v>
      </c>
      <c r="H314" s="33" t="s">
        <v>93</v>
      </c>
      <c r="I314" s="32" t="s">
        <v>540</v>
      </c>
      <c r="J314" s="33">
        <v>13.1106</v>
      </c>
      <c r="K314" s="16">
        <v>102.22499999999999</v>
      </c>
      <c r="L314" s="9" t="s">
        <v>65</v>
      </c>
      <c r="M314" s="9">
        <v>0</v>
      </c>
      <c r="N314" s="9">
        <v>0</v>
      </c>
      <c r="O314" s="9">
        <v>1</v>
      </c>
      <c r="P314" s="9">
        <v>0</v>
      </c>
      <c r="Q314" s="9">
        <v>0</v>
      </c>
      <c r="R314" s="9" t="s">
        <v>32</v>
      </c>
      <c r="S314" s="9" t="s">
        <v>66</v>
      </c>
      <c r="T314" s="9">
        <v>0</v>
      </c>
      <c r="U314" s="9">
        <v>2</v>
      </c>
      <c r="V314" s="9">
        <v>0</v>
      </c>
      <c r="W314" s="20"/>
      <c r="X314" s="20"/>
      <c r="Y314" s="20"/>
    </row>
    <row r="315" spans="1:25" ht="18.75" customHeight="1">
      <c r="A315" s="24">
        <v>311</v>
      </c>
      <c r="B315" s="8" t="s">
        <v>1396</v>
      </c>
      <c r="C315" s="17" t="s">
        <v>1397</v>
      </c>
      <c r="D315" s="13">
        <v>45287</v>
      </c>
      <c r="E315" s="33" t="s">
        <v>1398</v>
      </c>
      <c r="F315" s="33" t="s">
        <v>1162</v>
      </c>
      <c r="G315" s="33" t="s">
        <v>122</v>
      </c>
      <c r="H315" s="33" t="s">
        <v>116</v>
      </c>
      <c r="I315" s="32" t="s">
        <v>1163</v>
      </c>
      <c r="J315" s="33">
        <v>12.3786</v>
      </c>
      <c r="K315" s="16">
        <v>99.891400000000004</v>
      </c>
      <c r="L315" s="9" t="s">
        <v>65</v>
      </c>
      <c r="M315" s="9">
        <v>0</v>
      </c>
      <c r="N315" s="9">
        <v>0</v>
      </c>
      <c r="O315" s="9">
        <v>1</v>
      </c>
      <c r="P315" s="9">
        <v>0</v>
      </c>
      <c r="Q315" s="9">
        <v>0</v>
      </c>
      <c r="R315" s="9" t="s">
        <v>32</v>
      </c>
      <c r="S315" s="9" t="s">
        <v>66</v>
      </c>
      <c r="T315" s="9">
        <v>0</v>
      </c>
      <c r="U315" s="9">
        <v>2</v>
      </c>
      <c r="V315" s="9">
        <v>0</v>
      </c>
      <c r="W315" s="20"/>
      <c r="X315" s="20"/>
      <c r="Y315" s="20"/>
    </row>
    <row r="316" spans="1:25" ht="18.75" customHeight="1">
      <c r="A316" s="24">
        <v>312</v>
      </c>
      <c r="B316" s="8" t="s">
        <v>1399</v>
      </c>
      <c r="C316" s="17" t="s">
        <v>1400</v>
      </c>
      <c r="D316" s="13">
        <v>45287</v>
      </c>
      <c r="E316" s="33" t="s">
        <v>1401</v>
      </c>
      <c r="F316" s="33" t="s">
        <v>114</v>
      </c>
      <c r="G316" s="33" t="s">
        <v>115</v>
      </c>
      <c r="H316" s="33" t="s">
        <v>116</v>
      </c>
      <c r="I316" s="32" t="s">
        <v>1402</v>
      </c>
      <c r="J316" s="33">
        <v>13.282999999999999</v>
      </c>
      <c r="K316" s="16">
        <v>99.820099999999996</v>
      </c>
      <c r="L316" s="9" t="s">
        <v>65</v>
      </c>
      <c r="M316" s="9">
        <v>0</v>
      </c>
      <c r="N316" s="9">
        <v>0</v>
      </c>
      <c r="O316" s="9">
        <v>1</v>
      </c>
      <c r="P316" s="9">
        <v>0</v>
      </c>
      <c r="Q316" s="9">
        <v>0</v>
      </c>
      <c r="R316" s="9" t="s">
        <v>32</v>
      </c>
      <c r="S316" s="9" t="s">
        <v>66</v>
      </c>
      <c r="T316" s="9">
        <v>0</v>
      </c>
      <c r="U316" s="9">
        <v>2</v>
      </c>
      <c r="V316" s="9">
        <v>0</v>
      </c>
      <c r="W316" s="20"/>
      <c r="X316" s="20"/>
      <c r="Y316" s="20"/>
    </row>
    <row r="317" spans="1:25" ht="18.75" customHeight="1">
      <c r="A317" s="24">
        <v>313</v>
      </c>
      <c r="B317" s="8" t="s">
        <v>1403</v>
      </c>
      <c r="C317" s="17" t="s">
        <v>1404</v>
      </c>
      <c r="D317" s="13">
        <v>45287</v>
      </c>
      <c r="E317" s="33" t="s">
        <v>1405</v>
      </c>
      <c r="F317" s="33" t="s">
        <v>1406</v>
      </c>
      <c r="G317" s="33" t="s">
        <v>354</v>
      </c>
      <c r="H317" s="33" t="s">
        <v>355</v>
      </c>
      <c r="I317" s="32" t="s">
        <v>1407</v>
      </c>
      <c r="J317" s="33">
        <v>8.8834</v>
      </c>
      <c r="K317" s="16">
        <v>99.294499999999999</v>
      </c>
      <c r="L317" s="9" t="s">
        <v>65</v>
      </c>
      <c r="M317" s="9">
        <v>0</v>
      </c>
      <c r="N317" s="9">
        <v>0</v>
      </c>
      <c r="O317" s="9">
        <v>1</v>
      </c>
      <c r="P317" s="9">
        <v>0</v>
      </c>
      <c r="Q317" s="9">
        <v>0</v>
      </c>
      <c r="R317" s="9" t="s">
        <v>32</v>
      </c>
      <c r="S317" s="9" t="s">
        <v>66</v>
      </c>
      <c r="T317" s="9">
        <v>0</v>
      </c>
      <c r="U317" s="9">
        <v>2</v>
      </c>
      <c r="V317" s="9">
        <v>0</v>
      </c>
      <c r="W317" s="20"/>
      <c r="X317" s="20"/>
      <c r="Y317" s="20"/>
    </row>
    <row r="318" spans="1:25" ht="18.75" customHeight="1">
      <c r="A318" s="24">
        <v>314</v>
      </c>
      <c r="B318" s="8" t="s">
        <v>1408</v>
      </c>
      <c r="C318" s="17" t="s">
        <v>1409</v>
      </c>
      <c r="D318" s="13">
        <v>45287</v>
      </c>
      <c r="E318" s="33" t="s">
        <v>1410</v>
      </c>
      <c r="F318" s="33" t="s">
        <v>1411</v>
      </c>
      <c r="G318" s="33" t="s">
        <v>370</v>
      </c>
      <c r="H318" s="33" t="s">
        <v>355</v>
      </c>
      <c r="I318" s="32" t="s">
        <v>1412</v>
      </c>
      <c r="J318" s="33">
        <v>8.2680100000000003</v>
      </c>
      <c r="K318" s="16">
        <v>98.333200000000005</v>
      </c>
      <c r="L318" s="9" t="s">
        <v>65</v>
      </c>
      <c r="M318" s="9">
        <v>0</v>
      </c>
      <c r="N318" s="9">
        <v>0</v>
      </c>
      <c r="O318" s="9">
        <v>1</v>
      </c>
      <c r="P318" s="9">
        <v>0</v>
      </c>
      <c r="Q318" s="9">
        <v>0</v>
      </c>
      <c r="R318" s="9" t="s">
        <v>32</v>
      </c>
      <c r="S318" s="9" t="s">
        <v>66</v>
      </c>
      <c r="T318" s="9">
        <v>0</v>
      </c>
      <c r="U318" s="9">
        <v>2</v>
      </c>
      <c r="V318" s="9">
        <v>0</v>
      </c>
      <c r="W318" s="20"/>
      <c r="X318" s="20"/>
      <c r="Y318" s="20"/>
    </row>
    <row r="319" spans="1:25" ht="18.75" customHeight="1">
      <c r="A319" s="24">
        <v>315</v>
      </c>
      <c r="B319" s="8" t="s">
        <v>1413</v>
      </c>
      <c r="C319" s="17" t="s">
        <v>1414</v>
      </c>
      <c r="D319" s="13">
        <v>45287</v>
      </c>
      <c r="E319" s="33" t="s">
        <v>1415</v>
      </c>
      <c r="F319" s="33" t="s">
        <v>1416</v>
      </c>
      <c r="G319" s="33" t="s">
        <v>370</v>
      </c>
      <c r="H319" s="33" t="s">
        <v>355</v>
      </c>
      <c r="I319" s="32" t="s">
        <v>1417</v>
      </c>
      <c r="J319" s="33">
        <v>8.4763900000000003</v>
      </c>
      <c r="K319" s="16">
        <v>98.605599999999995</v>
      </c>
      <c r="L319" s="9" t="s">
        <v>65</v>
      </c>
      <c r="M319" s="9">
        <v>0</v>
      </c>
      <c r="N319" s="9">
        <v>0</v>
      </c>
      <c r="O319" s="9">
        <v>1</v>
      </c>
      <c r="P319" s="9">
        <v>0</v>
      </c>
      <c r="Q319" s="9">
        <v>0</v>
      </c>
      <c r="R319" s="9" t="s">
        <v>32</v>
      </c>
      <c r="S319" s="9" t="s">
        <v>66</v>
      </c>
      <c r="T319" s="9">
        <v>0</v>
      </c>
      <c r="U319" s="9">
        <v>2</v>
      </c>
      <c r="V319" s="9">
        <v>0</v>
      </c>
      <c r="W319" s="20"/>
      <c r="X319" s="20"/>
      <c r="Y319" s="20"/>
    </row>
    <row r="320" spans="1:25" ht="18.75" customHeight="1">
      <c r="A320" s="24">
        <v>316</v>
      </c>
      <c r="B320" s="8" t="s">
        <v>1418</v>
      </c>
      <c r="C320" s="17" t="s">
        <v>1419</v>
      </c>
      <c r="D320" s="13">
        <v>45287</v>
      </c>
      <c r="E320" s="33" t="s">
        <v>1420</v>
      </c>
      <c r="F320" s="33" t="s">
        <v>1420</v>
      </c>
      <c r="G320" s="33" t="s">
        <v>360</v>
      </c>
      <c r="H320" s="33" t="s">
        <v>355</v>
      </c>
      <c r="I320" s="32" t="s">
        <v>1421</v>
      </c>
      <c r="J320" s="33">
        <v>8.4989899999999992</v>
      </c>
      <c r="K320" s="16">
        <v>98.882000000000005</v>
      </c>
      <c r="L320" s="9" t="s">
        <v>65</v>
      </c>
      <c r="M320" s="9">
        <v>0</v>
      </c>
      <c r="N320" s="9">
        <v>0</v>
      </c>
      <c r="O320" s="9">
        <v>1</v>
      </c>
      <c r="P320" s="9">
        <v>0</v>
      </c>
      <c r="Q320" s="9">
        <v>0</v>
      </c>
      <c r="R320" s="9" t="s">
        <v>32</v>
      </c>
      <c r="S320" s="9" t="s">
        <v>66</v>
      </c>
      <c r="T320" s="9">
        <v>0</v>
      </c>
      <c r="U320" s="9">
        <v>2</v>
      </c>
      <c r="V320" s="9">
        <v>0</v>
      </c>
      <c r="W320" s="20"/>
      <c r="X320" s="20"/>
      <c r="Y320" s="20"/>
    </row>
    <row r="321" spans="1:25" ht="18.75" customHeight="1">
      <c r="A321" s="24">
        <v>317</v>
      </c>
      <c r="B321" s="19" t="s">
        <v>1422</v>
      </c>
      <c r="C321" s="8" t="s">
        <v>1423</v>
      </c>
      <c r="D321" s="13">
        <v>45289</v>
      </c>
      <c r="E321" s="21" t="s">
        <v>414</v>
      </c>
      <c r="F321" s="21" t="s">
        <v>1424</v>
      </c>
      <c r="G321" s="21" t="s">
        <v>128</v>
      </c>
      <c r="H321" s="21" t="s">
        <v>38</v>
      </c>
      <c r="I321" s="14" t="s">
        <v>1425</v>
      </c>
      <c r="J321" s="21">
        <v>18.172499999999999</v>
      </c>
      <c r="K321" s="9">
        <v>98.610900000000001</v>
      </c>
      <c r="L321" s="16" t="s">
        <v>407</v>
      </c>
      <c r="M321" s="16">
        <v>1</v>
      </c>
      <c r="N321" s="16">
        <v>0</v>
      </c>
      <c r="O321" s="16">
        <v>0</v>
      </c>
      <c r="P321" s="16">
        <v>0</v>
      </c>
      <c r="Q321" s="16">
        <v>0</v>
      </c>
      <c r="R321" s="16" t="s">
        <v>21</v>
      </c>
      <c r="S321" s="9" t="s">
        <v>66</v>
      </c>
      <c r="T321" s="16">
        <v>0</v>
      </c>
      <c r="U321" s="16">
        <v>1</v>
      </c>
      <c r="V321" s="16">
        <v>0</v>
      </c>
      <c r="W321" s="20"/>
      <c r="X321" s="20"/>
      <c r="Y321" s="20"/>
    </row>
    <row r="322" spans="1:25" ht="18.75" customHeight="1">
      <c r="A322" s="24">
        <v>318</v>
      </c>
      <c r="B322" s="19" t="s">
        <v>1426</v>
      </c>
      <c r="C322" s="8" t="s">
        <v>1427</v>
      </c>
      <c r="D322" s="13">
        <v>45289</v>
      </c>
      <c r="E322" s="21" t="s">
        <v>1172</v>
      </c>
      <c r="F322" s="21" t="s">
        <v>1428</v>
      </c>
      <c r="G322" s="21" t="s">
        <v>37</v>
      </c>
      <c r="H322" s="21" t="s">
        <v>38</v>
      </c>
      <c r="I322" s="14" t="s">
        <v>1429</v>
      </c>
      <c r="J322" s="21">
        <v>20.277000000000001</v>
      </c>
      <c r="K322" s="9">
        <v>100.08</v>
      </c>
      <c r="L322" s="16" t="s">
        <v>407</v>
      </c>
      <c r="M322" s="16">
        <v>1</v>
      </c>
      <c r="N322" s="16">
        <v>0</v>
      </c>
      <c r="O322" s="16">
        <v>0</v>
      </c>
      <c r="P322" s="16">
        <v>0</v>
      </c>
      <c r="Q322" s="16">
        <v>0</v>
      </c>
      <c r="R322" s="16" t="s">
        <v>21</v>
      </c>
      <c r="S322" s="9" t="s">
        <v>66</v>
      </c>
      <c r="T322" s="16">
        <v>0</v>
      </c>
      <c r="U322" s="16">
        <v>1</v>
      </c>
      <c r="V322" s="16">
        <v>0</v>
      </c>
      <c r="W322" s="20"/>
      <c r="X322" s="20"/>
      <c r="Y322" s="20"/>
    </row>
    <row r="323" spans="1:25" ht="18.75" customHeight="1">
      <c r="A323" s="24">
        <v>319</v>
      </c>
      <c r="B323" s="19" t="s">
        <v>1430</v>
      </c>
      <c r="C323" s="8" t="s">
        <v>1431</v>
      </c>
      <c r="D323" s="13">
        <v>45289</v>
      </c>
      <c r="E323" s="9" t="s">
        <v>1432</v>
      </c>
      <c r="F323" s="9" t="s">
        <v>1433</v>
      </c>
      <c r="G323" s="9" t="s">
        <v>37</v>
      </c>
      <c r="H323" s="9" t="s">
        <v>38</v>
      </c>
      <c r="I323" s="14" t="s">
        <v>1434</v>
      </c>
      <c r="J323" s="9">
        <v>19.5564</v>
      </c>
      <c r="K323" s="9">
        <v>99.743600000000001</v>
      </c>
      <c r="L323" s="16" t="s">
        <v>407</v>
      </c>
      <c r="M323" s="16">
        <v>1</v>
      </c>
      <c r="N323" s="16">
        <v>0</v>
      </c>
      <c r="O323" s="16">
        <v>0</v>
      </c>
      <c r="P323" s="16">
        <v>0</v>
      </c>
      <c r="Q323" s="16">
        <v>0</v>
      </c>
      <c r="R323" s="16" t="s">
        <v>21</v>
      </c>
      <c r="S323" s="9" t="s">
        <v>66</v>
      </c>
      <c r="T323" s="16">
        <v>0</v>
      </c>
      <c r="U323" s="16">
        <v>1</v>
      </c>
      <c r="V323" s="16">
        <v>0</v>
      </c>
      <c r="W323" s="20"/>
      <c r="X323" s="20"/>
      <c r="Y323" s="20"/>
    </row>
    <row r="324" spans="1:25" ht="18.75" customHeight="1">
      <c r="A324" s="24">
        <v>320</v>
      </c>
      <c r="B324" s="19" t="s">
        <v>1435</v>
      </c>
      <c r="C324" s="8" t="s">
        <v>1436</v>
      </c>
      <c r="D324" s="13">
        <v>45289</v>
      </c>
      <c r="E324" s="21" t="s">
        <v>1437</v>
      </c>
      <c r="F324" s="21" t="s">
        <v>1438</v>
      </c>
      <c r="G324" s="21" t="s">
        <v>165</v>
      </c>
      <c r="H324" s="21" t="s">
        <v>38</v>
      </c>
      <c r="I324" s="14" t="s">
        <v>1439</v>
      </c>
      <c r="J324" s="21">
        <v>19.527799999999999</v>
      </c>
      <c r="K324" s="9">
        <v>100.31100000000001</v>
      </c>
      <c r="L324" s="16" t="s">
        <v>407</v>
      </c>
      <c r="M324" s="16">
        <v>1</v>
      </c>
      <c r="N324" s="16">
        <v>0</v>
      </c>
      <c r="O324" s="16">
        <v>0</v>
      </c>
      <c r="P324" s="16">
        <v>0</v>
      </c>
      <c r="Q324" s="16">
        <v>0</v>
      </c>
      <c r="R324" s="16" t="s">
        <v>21</v>
      </c>
      <c r="S324" s="9" t="s">
        <v>66</v>
      </c>
      <c r="T324" s="16">
        <v>0</v>
      </c>
      <c r="U324" s="16">
        <v>1</v>
      </c>
      <c r="V324" s="16">
        <v>0</v>
      </c>
      <c r="W324" s="20"/>
      <c r="X324" s="20"/>
      <c r="Y324" s="20"/>
    </row>
    <row r="325" spans="1:25" ht="18.75" customHeight="1">
      <c r="A325" s="24">
        <v>321</v>
      </c>
      <c r="B325" s="19" t="s">
        <v>1440</v>
      </c>
      <c r="C325" s="8" t="s">
        <v>1441</v>
      </c>
      <c r="D325" s="13">
        <v>45289</v>
      </c>
      <c r="E325" s="9" t="s">
        <v>1442</v>
      </c>
      <c r="F325" s="9" t="s">
        <v>1443</v>
      </c>
      <c r="G325" s="9" t="s">
        <v>146</v>
      </c>
      <c r="H325" s="9" t="s">
        <v>38</v>
      </c>
      <c r="I325" s="14" t="s">
        <v>1444</v>
      </c>
      <c r="J325" s="9">
        <v>18.251000000000001</v>
      </c>
      <c r="K325" s="9">
        <v>99.455200000000005</v>
      </c>
      <c r="L325" s="16" t="s">
        <v>407</v>
      </c>
      <c r="M325" s="16">
        <v>1</v>
      </c>
      <c r="N325" s="16">
        <v>0</v>
      </c>
      <c r="O325" s="16">
        <v>0</v>
      </c>
      <c r="P325" s="16">
        <v>0</v>
      </c>
      <c r="Q325" s="16">
        <v>0</v>
      </c>
      <c r="R325" s="16" t="s">
        <v>21</v>
      </c>
      <c r="S325" s="9" t="s">
        <v>66</v>
      </c>
      <c r="T325" s="16">
        <v>0</v>
      </c>
      <c r="U325" s="16">
        <v>1</v>
      </c>
      <c r="V325" s="16">
        <v>0</v>
      </c>
      <c r="W325" s="20"/>
      <c r="X325" s="20"/>
      <c r="Y325" s="20"/>
    </row>
    <row r="326" spans="1:25" ht="18.75" customHeight="1">
      <c r="A326" s="24">
        <v>322</v>
      </c>
      <c r="B326" s="19" t="s">
        <v>1445</v>
      </c>
      <c r="C326" s="8" t="s">
        <v>1446</v>
      </c>
      <c r="D326" s="13">
        <v>45289</v>
      </c>
      <c r="E326" s="9" t="s">
        <v>1447</v>
      </c>
      <c r="F326" s="9" t="s">
        <v>127</v>
      </c>
      <c r="G326" s="9" t="s">
        <v>128</v>
      </c>
      <c r="H326" s="9" t="s">
        <v>38</v>
      </c>
      <c r="I326" s="14" t="s">
        <v>1448</v>
      </c>
      <c r="J326" s="9">
        <v>18.773800000000001</v>
      </c>
      <c r="K326" s="9">
        <v>99.007199999999997</v>
      </c>
      <c r="L326" s="16" t="s">
        <v>407</v>
      </c>
      <c r="M326" s="16">
        <v>1</v>
      </c>
      <c r="N326" s="16">
        <v>0</v>
      </c>
      <c r="O326" s="16">
        <v>0</v>
      </c>
      <c r="P326" s="16">
        <v>0</v>
      </c>
      <c r="Q326" s="16">
        <v>0</v>
      </c>
      <c r="R326" s="16" t="s">
        <v>21</v>
      </c>
      <c r="S326" s="9" t="s">
        <v>66</v>
      </c>
      <c r="T326" s="16">
        <v>0</v>
      </c>
      <c r="U326" s="16">
        <v>1</v>
      </c>
      <c r="V326" s="16">
        <v>0</v>
      </c>
      <c r="W326" s="20"/>
      <c r="X326" s="20"/>
      <c r="Y326" s="20"/>
    </row>
    <row r="327" spans="1:25" ht="18.75" customHeight="1">
      <c r="A327" s="24">
        <v>323</v>
      </c>
      <c r="B327" s="19" t="s">
        <v>1449</v>
      </c>
      <c r="C327" s="8" t="s">
        <v>1450</v>
      </c>
      <c r="D327" s="13">
        <v>45289</v>
      </c>
      <c r="E327" s="9" t="s">
        <v>70</v>
      </c>
      <c r="F327" s="9" t="s">
        <v>1451</v>
      </c>
      <c r="G327" s="9" t="s">
        <v>1182</v>
      </c>
      <c r="H327" s="9" t="s">
        <v>38</v>
      </c>
      <c r="I327" s="14" t="s">
        <v>1452</v>
      </c>
      <c r="J327" s="9">
        <v>18.568899999999999</v>
      </c>
      <c r="K327" s="9">
        <v>98.996700000000004</v>
      </c>
      <c r="L327" s="16" t="s">
        <v>407</v>
      </c>
      <c r="M327" s="16">
        <v>1</v>
      </c>
      <c r="N327" s="16">
        <v>0</v>
      </c>
      <c r="O327" s="16">
        <v>0</v>
      </c>
      <c r="P327" s="16">
        <v>0</v>
      </c>
      <c r="Q327" s="16">
        <v>0</v>
      </c>
      <c r="R327" s="16" t="s">
        <v>21</v>
      </c>
      <c r="S327" s="9" t="s">
        <v>66</v>
      </c>
      <c r="T327" s="16">
        <v>0</v>
      </c>
      <c r="U327" s="16">
        <v>1</v>
      </c>
      <c r="V327" s="16">
        <v>0</v>
      </c>
      <c r="W327" s="20"/>
      <c r="X327" s="20"/>
      <c r="Y327" s="20"/>
    </row>
    <row r="328" spans="1:25" ht="18.75" customHeight="1">
      <c r="A328" s="24">
        <v>324</v>
      </c>
      <c r="B328" s="19" t="s">
        <v>1453</v>
      </c>
      <c r="C328" s="8" t="s">
        <v>1454</v>
      </c>
      <c r="D328" s="13">
        <v>45289</v>
      </c>
      <c r="E328" s="9" t="s">
        <v>1455</v>
      </c>
      <c r="F328" s="9" t="s">
        <v>1456</v>
      </c>
      <c r="G328" s="9" t="s">
        <v>189</v>
      </c>
      <c r="H328" s="9" t="s">
        <v>183</v>
      </c>
      <c r="I328" s="14" t="s">
        <v>1457</v>
      </c>
      <c r="J328" s="9">
        <v>16.4238</v>
      </c>
      <c r="K328" s="9">
        <v>101.163</v>
      </c>
      <c r="L328" s="16" t="s">
        <v>407</v>
      </c>
      <c r="M328" s="16">
        <v>1</v>
      </c>
      <c r="N328" s="16">
        <v>0</v>
      </c>
      <c r="O328" s="16">
        <v>0</v>
      </c>
      <c r="P328" s="16">
        <v>0</v>
      </c>
      <c r="Q328" s="16">
        <v>0</v>
      </c>
      <c r="R328" s="16" t="s">
        <v>21</v>
      </c>
      <c r="S328" s="9" t="s">
        <v>66</v>
      </c>
      <c r="T328" s="16">
        <v>0</v>
      </c>
      <c r="U328" s="16">
        <v>1</v>
      </c>
      <c r="V328" s="16">
        <v>0</v>
      </c>
      <c r="W328" s="20"/>
      <c r="X328" s="20"/>
      <c r="Y328" s="20"/>
    </row>
    <row r="329" spans="1:25" ht="18.75" customHeight="1">
      <c r="A329" s="24">
        <v>325</v>
      </c>
      <c r="B329" s="19" t="s">
        <v>1458</v>
      </c>
      <c r="C329" s="8" t="s">
        <v>1459</v>
      </c>
      <c r="D329" s="13">
        <v>45289</v>
      </c>
      <c r="E329" s="9" t="s">
        <v>1460</v>
      </c>
      <c r="F329" s="9" t="s">
        <v>1461</v>
      </c>
      <c r="G329" s="9" t="s">
        <v>189</v>
      </c>
      <c r="H329" s="9" t="s">
        <v>183</v>
      </c>
      <c r="I329" s="14" t="s">
        <v>1462</v>
      </c>
      <c r="J329" s="9">
        <v>16.760100000000001</v>
      </c>
      <c r="K329" s="9">
        <v>101.02500000000001</v>
      </c>
      <c r="L329" s="16" t="s">
        <v>407</v>
      </c>
      <c r="M329" s="16">
        <v>1</v>
      </c>
      <c r="N329" s="16">
        <v>0</v>
      </c>
      <c r="O329" s="16">
        <v>0</v>
      </c>
      <c r="P329" s="16">
        <v>0</v>
      </c>
      <c r="Q329" s="16">
        <v>0</v>
      </c>
      <c r="R329" s="16" t="s">
        <v>21</v>
      </c>
      <c r="S329" s="9" t="s">
        <v>66</v>
      </c>
      <c r="T329" s="16">
        <v>0</v>
      </c>
      <c r="U329" s="16">
        <v>1</v>
      </c>
      <c r="V329" s="16">
        <v>0</v>
      </c>
      <c r="W329" s="20"/>
      <c r="X329" s="20"/>
      <c r="Y329" s="20"/>
    </row>
    <row r="330" spans="1:25" ht="18.75" customHeight="1">
      <c r="A330" s="24">
        <v>326</v>
      </c>
      <c r="B330" s="19" t="s">
        <v>1463</v>
      </c>
      <c r="C330" s="8" t="s">
        <v>1464</v>
      </c>
      <c r="D330" s="13">
        <v>45289</v>
      </c>
      <c r="E330" s="33" t="s">
        <v>1465</v>
      </c>
      <c r="F330" s="33" t="s">
        <v>1465</v>
      </c>
      <c r="G330" s="33" t="s">
        <v>52</v>
      </c>
      <c r="H330" s="9" t="s">
        <v>53</v>
      </c>
      <c r="I330" s="9" t="s">
        <v>1466</v>
      </c>
      <c r="J330" s="9">
        <v>16.038499999999999</v>
      </c>
      <c r="K330" s="9">
        <v>105.21599999999999</v>
      </c>
      <c r="L330" s="16" t="s">
        <v>407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 t="s">
        <v>21</v>
      </c>
      <c r="S330" s="9" t="s">
        <v>66</v>
      </c>
      <c r="T330" s="16">
        <v>0</v>
      </c>
      <c r="U330" s="16">
        <v>1</v>
      </c>
      <c r="V330" s="16">
        <v>0</v>
      </c>
      <c r="W330" s="20"/>
      <c r="X330" s="20"/>
      <c r="Y330" s="20"/>
    </row>
    <row r="331" spans="1:25" ht="18.75" customHeight="1">
      <c r="A331" s="24">
        <v>327</v>
      </c>
      <c r="B331" s="19" t="s">
        <v>1467</v>
      </c>
      <c r="C331" s="8" t="s">
        <v>1468</v>
      </c>
      <c r="D331" s="13">
        <v>45289</v>
      </c>
      <c r="E331" s="21" t="s">
        <v>1469</v>
      </c>
      <c r="F331" s="21" t="s">
        <v>1469</v>
      </c>
      <c r="G331" s="21" t="s">
        <v>854</v>
      </c>
      <c r="H331" s="21" t="s">
        <v>53</v>
      </c>
      <c r="I331" s="9" t="s">
        <v>1470</v>
      </c>
      <c r="J331" s="21">
        <v>16.6951</v>
      </c>
      <c r="K331" s="9">
        <v>103.75</v>
      </c>
      <c r="L331" s="16" t="s">
        <v>407</v>
      </c>
      <c r="M331" s="16">
        <v>1</v>
      </c>
      <c r="N331" s="16">
        <v>0</v>
      </c>
      <c r="O331" s="16">
        <v>0</v>
      </c>
      <c r="P331" s="16">
        <v>0</v>
      </c>
      <c r="Q331" s="16">
        <v>0</v>
      </c>
      <c r="R331" s="16" t="s">
        <v>21</v>
      </c>
      <c r="S331" s="9" t="s">
        <v>66</v>
      </c>
      <c r="T331" s="16">
        <v>0</v>
      </c>
      <c r="U331" s="16">
        <v>1</v>
      </c>
      <c r="V331" s="16">
        <v>0</v>
      </c>
      <c r="W331" s="20"/>
      <c r="X331" s="20"/>
      <c r="Y331" s="20"/>
    </row>
    <row r="332" spans="1:25" ht="18.75" customHeight="1">
      <c r="A332" s="24">
        <v>328</v>
      </c>
      <c r="B332" s="19" t="s">
        <v>1471</v>
      </c>
      <c r="C332" s="8" t="s">
        <v>1472</v>
      </c>
      <c r="D332" s="13">
        <v>45289</v>
      </c>
      <c r="E332" s="21" t="s">
        <v>1473</v>
      </c>
      <c r="F332" s="21" t="s">
        <v>1474</v>
      </c>
      <c r="G332" s="21" t="s">
        <v>57</v>
      </c>
      <c r="H332" s="21" t="s">
        <v>53</v>
      </c>
      <c r="I332" s="9" t="s">
        <v>1475</v>
      </c>
      <c r="J332" s="21">
        <v>15.6172</v>
      </c>
      <c r="K332" s="9">
        <v>103.79</v>
      </c>
      <c r="L332" s="16" t="s">
        <v>407</v>
      </c>
      <c r="M332" s="16">
        <v>1</v>
      </c>
      <c r="N332" s="16">
        <v>0</v>
      </c>
      <c r="O332" s="16">
        <v>0</v>
      </c>
      <c r="P332" s="16">
        <v>0</v>
      </c>
      <c r="Q332" s="16">
        <v>0</v>
      </c>
      <c r="R332" s="16" t="s">
        <v>21</v>
      </c>
      <c r="S332" s="9" t="s">
        <v>66</v>
      </c>
      <c r="T332" s="16">
        <v>0</v>
      </c>
      <c r="U332" s="16">
        <v>1</v>
      </c>
      <c r="V332" s="16">
        <v>0</v>
      </c>
      <c r="W332" s="20"/>
      <c r="X332" s="20"/>
      <c r="Y332" s="20"/>
    </row>
    <row r="333" spans="1:25" ht="18.75" customHeight="1">
      <c r="A333" s="24">
        <v>329</v>
      </c>
      <c r="B333" s="19" t="s">
        <v>1476</v>
      </c>
      <c r="C333" s="8" t="s">
        <v>1477</v>
      </c>
      <c r="D333" s="13">
        <v>45289</v>
      </c>
      <c r="E333" s="21" t="s">
        <v>1478</v>
      </c>
      <c r="F333" s="21" t="s">
        <v>1479</v>
      </c>
      <c r="G333" s="21" t="s">
        <v>838</v>
      </c>
      <c r="H333" s="21" t="s">
        <v>53</v>
      </c>
      <c r="I333" s="9" t="s">
        <v>1480</v>
      </c>
      <c r="J333" s="21">
        <v>15.8498</v>
      </c>
      <c r="K333" s="9">
        <v>103.374</v>
      </c>
      <c r="L333" s="16" t="s">
        <v>407</v>
      </c>
      <c r="M333" s="16">
        <v>1</v>
      </c>
      <c r="N333" s="16">
        <v>0</v>
      </c>
      <c r="O333" s="16">
        <v>0</v>
      </c>
      <c r="P333" s="16">
        <v>0</v>
      </c>
      <c r="Q333" s="16">
        <v>0</v>
      </c>
      <c r="R333" s="16" t="s">
        <v>21</v>
      </c>
      <c r="S333" s="9" t="s">
        <v>66</v>
      </c>
      <c r="T333" s="16">
        <v>0</v>
      </c>
      <c r="U333" s="16">
        <v>1</v>
      </c>
      <c r="V333" s="16">
        <v>0</v>
      </c>
      <c r="W333" s="20"/>
      <c r="X333" s="20"/>
      <c r="Y333" s="20"/>
    </row>
    <row r="334" spans="1:25" ht="18.75" customHeight="1">
      <c r="A334" s="24">
        <v>330</v>
      </c>
      <c r="B334" s="19" t="s">
        <v>1481</v>
      </c>
      <c r="C334" s="8" t="s">
        <v>1482</v>
      </c>
      <c r="D334" s="13">
        <v>45289</v>
      </c>
      <c r="E334" s="21" t="s">
        <v>1483</v>
      </c>
      <c r="F334" s="21" t="s">
        <v>1484</v>
      </c>
      <c r="G334" s="21" t="s">
        <v>485</v>
      </c>
      <c r="H334" s="21" t="s">
        <v>53</v>
      </c>
      <c r="I334" s="9" t="s">
        <v>1485</v>
      </c>
      <c r="J334" s="33">
        <v>16.201599999999999</v>
      </c>
      <c r="K334" s="9">
        <v>104.544</v>
      </c>
      <c r="L334" s="16" t="s">
        <v>407</v>
      </c>
      <c r="M334" s="16">
        <v>1</v>
      </c>
      <c r="N334" s="16">
        <v>0</v>
      </c>
      <c r="O334" s="16">
        <v>0</v>
      </c>
      <c r="P334" s="16">
        <v>0</v>
      </c>
      <c r="Q334" s="16">
        <v>0</v>
      </c>
      <c r="R334" s="16" t="s">
        <v>21</v>
      </c>
      <c r="S334" s="9" t="s">
        <v>66</v>
      </c>
      <c r="T334" s="16">
        <v>0</v>
      </c>
      <c r="U334" s="16">
        <v>1</v>
      </c>
      <c r="V334" s="16">
        <v>0</v>
      </c>
      <c r="W334" s="20"/>
      <c r="X334" s="20"/>
      <c r="Y334" s="20"/>
    </row>
    <row r="335" spans="1:25" ht="18.75" customHeight="1">
      <c r="A335" s="24" t="s">
        <v>1486</v>
      </c>
      <c r="B335" s="19" t="s">
        <v>1487</v>
      </c>
      <c r="C335" s="8" t="s">
        <v>1446</v>
      </c>
      <c r="D335" s="13">
        <v>45310</v>
      </c>
      <c r="E335" s="9" t="s">
        <v>1488</v>
      </c>
      <c r="F335" s="9" t="s">
        <v>127</v>
      </c>
      <c r="G335" s="9" t="s">
        <v>128</v>
      </c>
      <c r="H335" s="9" t="s">
        <v>38</v>
      </c>
      <c r="I335" s="14" t="s">
        <v>1489</v>
      </c>
      <c r="J335" s="9">
        <v>18.773933040689801</v>
      </c>
      <c r="K335" s="9">
        <v>99.007532873649097</v>
      </c>
      <c r="L335" s="16" t="s">
        <v>65</v>
      </c>
      <c r="M335" s="16">
        <v>0</v>
      </c>
      <c r="N335" s="16">
        <v>0</v>
      </c>
      <c r="O335" s="16">
        <v>1</v>
      </c>
      <c r="P335" s="16">
        <v>0</v>
      </c>
      <c r="Q335" s="16">
        <v>0</v>
      </c>
      <c r="R335" s="16" t="s">
        <v>32</v>
      </c>
      <c r="S335" s="9" t="s">
        <v>66</v>
      </c>
      <c r="T335" s="16">
        <v>0</v>
      </c>
      <c r="U335" s="16">
        <v>2</v>
      </c>
      <c r="V335" s="16">
        <v>0</v>
      </c>
      <c r="W335" s="20"/>
      <c r="X335" s="20"/>
      <c r="Y335" s="20"/>
    </row>
    <row r="336" spans="1:25" ht="18.75" customHeight="1">
      <c r="A336" s="24">
        <v>331</v>
      </c>
      <c r="B336" s="19" t="s">
        <v>1490</v>
      </c>
      <c r="C336" s="8" t="s">
        <v>1491</v>
      </c>
      <c r="D336" s="13">
        <v>45310</v>
      </c>
      <c r="E336" s="9" t="s">
        <v>1492</v>
      </c>
      <c r="F336" s="9" t="s">
        <v>1493</v>
      </c>
      <c r="G336" s="9" t="s">
        <v>617</v>
      </c>
      <c r="H336" s="9" t="s">
        <v>38</v>
      </c>
      <c r="I336" s="14" t="s">
        <v>1494</v>
      </c>
      <c r="J336" s="9">
        <v>19.3585681873002</v>
      </c>
      <c r="K336" s="9">
        <v>98.434267325800107</v>
      </c>
      <c r="L336" s="16" t="s">
        <v>65</v>
      </c>
      <c r="M336" s="16">
        <v>0</v>
      </c>
      <c r="N336" s="16">
        <v>0</v>
      </c>
      <c r="O336" s="16">
        <v>1</v>
      </c>
      <c r="P336" s="16">
        <v>0</v>
      </c>
      <c r="Q336" s="16">
        <v>0</v>
      </c>
      <c r="R336" s="16" t="s">
        <v>32</v>
      </c>
      <c r="S336" s="9" t="s">
        <v>66</v>
      </c>
      <c r="T336" s="16">
        <v>0</v>
      </c>
      <c r="U336" s="16">
        <v>2</v>
      </c>
      <c r="V336" s="16">
        <v>0</v>
      </c>
      <c r="W336" s="20"/>
      <c r="X336" s="20"/>
      <c r="Y336" s="20"/>
    </row>
    <row r="337" spans="1:25" ht="18.75" customHeight="1">
      <c r="A337" s="34">
        <v>332</v>
      </c>
      <c r="B337" s="19" t="s">
        <v>1495</v>
      </c>
      <c r="C337" s="8" t="s">
        <v>1496</v>
      </c>
      <c r="D337" s="13">
        <v>45310</v>
      </c>
      <c r="E337" s="9" t="s">
        <v>1497</v>
      </c>
      <c r="F337" s="9" t="s">
        <v>151</v>
      </c>
      <c r="G337" s="9" t="s">
        <v>152</v>
      </c>
      <c r="H337" s="9" t="s">
        <v>46</v>
      </c>
      <c r="I337" s="14" t="s">
        <v>1498</v>
      </c>
      <c r="J337" s="9">
        <v>16.817645024687099</v>
      </c>
      <c r="K337" s="9">
        <v>100.322245090517</v>
      </c>
      <c r="L337" s="16" t="s">
        <v>65</v>
      </c>
      <c r="M337" s="16">
        <v>0</v>
      </c>
      <c r="N337" s="16">
        <v>0</v>
      </c>
      <c r="O337" s="16">
        <v>1</v>
      </c>
      <c r="P337" s="16">
        <v>0</v>
      </c>
      <c r="Q337" s="16">
        <v>0</v>
      </c>
      <c r="R337" s="16" t="s">
        <v>32</v>
      </c>
      <c r="S337" s="9" t="s">
        <v>66</v>
      </c>
      <c r="T337" s="16">
        <v>0</v>
      </c>
      <c r="U337" s="16">
        <v>2</v>
      </c>
      <c r="V337" s="16">
        <v>0</v>
      </c>
      <c r="W337" s="20"/>
      <c r="X337" s="20"/>
      <c r="Y337" s="20"/>
    </row>
    <row r="338" spans="1:25" ht="18.75" customHeight="1">
      <c r="A338" s="34">
        <v>333</v>
      </c>
      <c r="B338" s="19" t="s">
        <v>1499</v>
      </c>
      <c r="C338" s="8" t="s">
        <v>1500</v>
      </c>
      <c r="D338" s="13">
        <v>45310</v>
      </c>
      <c r="E338" s="9" t="s">
        <v>1501</v>
      </c>
      <c r="F338" s="9" t="s">
        <v>1502</v>
      </c>
      <c r="G338" s="9" t="s">
        <v>832</v>
      </c>
      <c r="H338" s="9" t="s">
        <v>183</v>
      </c>
      <c r="I338" s="14" t="s">
        <v>183</v>
      </c>
      <c r="J338" s="9">
        <v>14.802465408528899</v>
      </c>
      <c r="K338" s="9">
        <v>100.65340799524201</v>
      </c>
      <c r="L338" s="16" t="s">
        <v>65</v>
      </c>
      <c r="M338" s="16">
        <v>0</v>
      </c>
      <c r="N338" s="16">
        <v>0</v>
      </c>
      <c r="O338" s="16">
        <v>1</v>
      </c>
      <c r="P338" s="16">
        <v>0</v>
      </c>
      <c r="Q338" s="16">
        <v>0</v>
      </c>
      <c r="R338" s="16" t="s">
        <v>32</v>
      </c>
      <c r="S338" s="9" t="s">
        <v>66</v>
      </c>
      <c r="T338" s="16">
        <v>0</v>
      </c>
      <c r="U338" s="16">
        <v>2</v>
      </c>
      <c r="V338" s="16">
        <v>0</v>
      </c>
      <c r="W338" s="20"/>
      <c r="X338" s="20"/>
      <c r="Y338" s="20"/>
    </row>
    <row r="339" spans="1:25" ht="18.75" customHeight="1">
      <c r="A339" s="34">
        <v>334</v>
      </c>
      <c r="B339" s="19" t="s">
        <v>1503</v>
      </c>
      <c r="C339" s="8" t="s">
        <v>1504</v>
      </c>
      <c r="D339" s="13">
        <v>45310</v>
      </c>
      <c r="E339" s="9" t="s">
        <v>234</v>
      </c>
      <c r="F339" s="9" t="s">
        <v>1099</v>
      </c>
      <c r="G339" s="9" t="s">
        <v>62</v>
      </c>
      <c r="H339" s="9" t="s">
        <v>63</v>
      </c>
      <c r="I339" s="14" t="s">
        <v>63</v>
      </c>
      <c r="J339" s="9">
        <v>14.9504301058466</v>
      </c>
      <c r="K339" s="9">
        <v>102.018445954189</v>
      </c>
      <c r="L339" s="16" t="s">
        <v>65</v>
      </c>
      <c r="M339" s="16">
        <v>0</v>
      </c>
      <c r="N339" s="16">
        <v>0</v>
      </c>
      <c r="O339" s="16">
        <v>1</v>
      </c>
      <c r="P339" s="16">
        <v>0</v>
      </c>
      <c r="Q339" s="16">
        <v>0</v>
      </c>
      <c r="R339" s="16" t="s">
        <v>32</v>
      </c>
      <c r="S339" s="9" t="s">
        <v>66</v>
      </c>
      <c r="T339" s="16">
        <v>0</v>
      </c>
      <c r="U339" s="16">
        <v>2</v>
      </c>
      <c r="V339" s="16">
        <v>0</v>
      </c>
      <c r="W339" s="20"/>
      <c r="X339" s="20"/>
      <c r="Y339" s="20"/>
    </row>
    <row r="340" spans="1:25" ht="18.75" customHeight="1">
      <c r="A340" s="34">
        <v>335</v>
      </c>
      <c r="B340" s="19" t="s">
        <v>1505</v>
      </c>
      <c r="C340" s="8" t="s">
        <v>73</v>
      </c>
      <c r="D340" s="13">
        <v>45310</v>
      </c>
      <c r="E340" s="9" t="s">
        <v>74</v>
      </c>
      <c r="F340" s="9" t="s">
        <v>1506</v>
      </c>
      <c r="G340" s="9" t="s">
        <v>75</v>
      </c>
      <c r="H340" s="9" t="s">
        <v>76</v>
      </c>
      <c r="I340" s="14" t="s">
        <v>76</v>
      </c>
      <c r="J340" s="9">
        <v>14.383481979999999</v>
      </c>
      <c r="K340" s="9">
        <v>100.6033554</v>
      </c>
      <c r="L340" s="16" t="s">
        <v>65</v>
      </c>
      <c r="M340" s="16">
        <v>0</v>
      </c>
      <c r="N340" s="16">
        <v>0</v>
      </c>
      <c r="O340" s="16">
        <v>1</v>
      </c>
      <c r="P340" s="16">
        <v>0</v>
      </c>
      <c r="Q340" s="16">
        <v>0</v>
      </c>
      <c r="R340" s="16" t="s">
        <v>32</v>
      </c>
      <c r="S340" s="9" t="s">
        <v>66</v>
      </c>
      <c r="T340" s="16">
        <v>0</v>
      </c>
      <c r="U340" s="16">
        <v>2</v>
      </c>
      <c r="V340" s="16">
        <v>0</v>
      </c>
      <c r="W340" s="20"/>
      <c r="X340" s="20"/>
      <c r="Y340" s="20"/>
    </row>
    <row r="341" spans="1:25" ht="18.75" customHeight="1">
      <c r="A341" s="34">
        <v>336</v>
      </c>
      <c r="B341" s="19" t="s">
        <v>1507</v>
      </c>
      <c r="C341" s="8" t="s">
        <v>1508</v>
      </c>
      <c r="D341" s="13">
        <v>45310</v>
      </c>
      <c r="E341" s="9" t="s">
        <v>1509</v>
      </c>
      <c r="F341" s="9" t="s">
        <v>1510</v>
      </c>
      <c r="G341" s="9" t="s">
        <v>390</v>
      </c>
      <c r="H341" s="9" t="s">
        <v>355</v>
      </c>
      <c r="I341" s="14" t="s">
        <v>355</v>
      </c>
      <c r="J341" s="9">
        <v>8.3567134268404502</v>
      </c>
      <c r="K341" s="9">
        <v>99.918926052420005</v>
      </c>
      <c r="L341" s="16" t="s">
        <v>65</v>
      </c>
      <c r="M341" s="16">
        <v>0</v>
      </c>
      <c r="N341" s="16">
        <v>0</v>
      </c>
      <c r="O341" s="16">
        <v>1</v>
      </c>
      <c r="P341" s="16">
        <v>0</v>
      </c>
      <c r="Q341" s="16">
        <v>0</v>
      </c>
      <c r="R341" s="16" t="s">
        <v>32</v>
      </c>
      <c r="S341" s="9" t="s">
        <v>66</v>
      </c>
      <c r="T341" s="16">
        <v>0</v>
      </c>
      <c r="U341" s="16">
        <v>2</v>
      </c>
      <c r="V341" s="16">
        <v>0</v>
      </c>
      <c r="W341" s="20"/>
      <c r="X341" s="20"/>
      <c r="Y341" s="20"/>
    </row>
    <row r="342" spans="1:25" ht="18.75" customHeight="1">
      <c r="A342" s="34">
        <v>337</v>
      </c>
      <c r="B342" s="19" t="s">
        <v>1511</v>
      </c>
      <c r="C342" s="8" t="s">
        <v>1512</v>
      </c>
      <c r="D342" s="13">
        <v>45310</v>
      </c>
      <c r="E342" s="9" t="s">
        <v>1513</v>
      </c>
      <c r="F342" s="9" t="s">
        <v>374</v>
      </c>
      <c r="G342" s="9" t="s">
        <v>375</v>
      </c>
      <c r="H342" s="9" t="s">
        <v>355</v>
      </c>
      <c r="I342" s="14" t="s">
        <v>1514</v>
      </c>
      <c r="J342" s="9">
        <v>7.8910939000000004</v>
      </c>
      <c r="K342" s="9">
        <v>98.297960399999994</v>
      </c>
      <c r="L342" s="16" t="s">
        <v>65</v>
      </c>
      <c r="M342" s="16">
        <v>0</v>
      </c>
      <c r="N342" s="16">
        <v>0</v>
      </c>
      <c r="O342" s="16">
        <v>1</v>
      </c>
      <c r="P342" s="16">
        <v>0</v>
      </c>
      <c r="Q342" s="16">
        <v>0</v>
      </c>
      <c r="R342" s="16" t="s">
        <v>32</v>
      </c>
      <c r="S342" s="9" t="s">
        <v>66</v>
      </c>
      <c r="T342" s="16">
        <v>0</v>
      </c>
      <c r="U342" s="16">
        <v>2</v>
      </c>
      <c r="V342" s="16">
        <v>0</v>
      </c>
      <c r="W342" s="20"/>
      <c r="X342" s="20"/>
      <c r="Y342" s="20"/>
    </row>
    <row r="343" spans="1:25" ht="18.75" customHeight="1">
      <c r="A343" s="34">
        <v>338</v>
      </c>
      <c r="B343" s="19" t="s">
        <v>1515</v>
      </c>
      <c r="C343" s="8" t="s">
        <v>1516</v>
      </c>
      <c r="D343" s="13">
        <v>45310</v>
      </c>
      <c r="E343" s="9" t="s">
        <v>1517</v>
      </c>
      <c r="F343" s="9" t="s">
        <v>1518</v>
      </c>
      <c r="G343" s="9" t="s">
        <v>370</v>
      </c>
      <c r="H343" s="9" t="s">
        <v>355</v>
      </c>
      <c r="I343" s="14" t="s">
        <v>371</v>
      </c>
      <c r="J343" s="9">
        <v>8.4479430000000004</v>
      </c>
      <c r="K343" s="9">
        <v>98.532628900000006</v>
      </c>
      <c r="L343" s="16" t="s">
        <v>65</v>
      </c>
      <c r="M343" s="16">
        <v>0</v>
      </c>
      <c r="N343" s="16">
        <v>0</v>
      </c>
      <c r="O343" s="16">
        <v>1</v>
      </c>
      <c r="P343" s="16">
        <v>0</v>
      </c>
      <c r="Q343" s="16">
        <v>0</v>
      </c>
      <c r="R343" s="16" t="s">
        <v>32</v>
      </c>
      <c r="S343" s="9" t="s">
        <v>66</v>
      </c>
      <c r="T343" s="16">
        <v>0</v>
      </c>
      <c r="U343" s="16">
        <v>2</v>
      </c>
      <c r="V343" s="16">
        <v>0</v>
      </c>
      <c r="W343" s="20"/>
      <c r="X343" s="20"/>
      <c r="Y343" s="20"/>
    </row>
    <row r="344" spans="1:25" ht="18.75" customHeight="1">
      <c r="A344" s="34">
        <v>339</v>
      </c>
      <c r="B344" s="19" t="s">
        <v>1519</v>
      </c>
      <c r="C344" s="8" t="s">
        <v>1520</v>
      </c>
      <c r="D344" s="13">
        <v>45310</v>
      </c>
      <c r="E344" s="9" t="s">
        <v>1521</v>
      </c>
      <c r="F344" s="9" t="s">
        <v>1521</v>
      </c>
      <c r="G344" s="9" t="s">
        <v>960</v>
      </c>
      <c r="H344" s="9" t="s">
        <v>401</v>
      </c>
      <c r="I344" s="14" t="s">
        <v>1522</v>
      </c>
      <c r="J344" s="9">
        <v>6.0204913067427004</v>
      </c>
      <c r="K344" s="9">
        <v>101.94439138911299</v>
      </c>
      <c r="L344" s="16" t="s">
        <v>65</v>
      </c>
      <c r="M344" s="16">
        <v>0</v>
      </c>
      <c r="N344" s="16">
        <v>0</v>
      </c>
      <c r="O344" s="16">
        <v>1</v>
      </c>
      <c r="P344" s="16">
        <v>0</v>
      </c>
      <c r="Q344" s="16">
        <v>0</v>
      </c>
      <c r="R344" s="16" t="s">
        <v>32</v>
      </c>
      <c r="S344" s="9" t="s">
        <v>66</v>
      </c>
      <c r="T344" s="16">
        <v>0</v>
      </c>
      <c r="U344" s="16">
        <v>2</v>
      </c>
      <c r="V344" s="16">
        <v>0</v>
      </c>
      <c r="W344" s="20"/>
      <c r="X344" s="20"/>
      <c r="Y344" s="20"/>
    </row>
    <row r="345" spans="1:25" ht="18.75" customHeight="1">
      <c r="A345" s="34">
        <v>340</v>
      </c>
      <c r="B345" s="19" t="s">
        <v>1523</v>
      </c>
      <c r="C345" s="8" t="s">
        <v>1524</v>
      </c>
      <c r="D345" s="13">
        <v>45310</v>
      </c>
      <c r="E345" s="9" t="s">
        <v>1525</v>
      </c>
      <c r="F345" s="9" t="s">
        <v>1282</v>
      </c>
      <c r="G345" s="9" t="s">
        <v>128</v>
      </c>
      <c r="H345" s="9" t="s">
        <v>38</v>
      </c>
      <c r="I345" s="14" t="s">
        <v>1283</v>
      </c>
      <c r="J345" s="9">
        <v>19.094716999999999</v>
      </c>
      <c r="K345" s="9">
        <v>98.852197000000004</v>
      </c>
      <c r="L345" s="16" t="s">
        <v>65</v>
      </c>
      <c r="M345" s="16">
        <v>0</v>
      </c>
      <c r="N345" s="16">
        <v>0</v>
      </c>
      <c r="O345" s="16">
        <v>1</v>
      </c>
      <c r="P345" s="16">
        <v>0</v>
      </c>
      <c r="Q345" s="16">
        <v>0</v>
      </c>
      <c r="R345" s="16" t="s">
        <v>32</v>
      </c>
      <c r="S345" s="9" t="s">
        <v>66</v>
      </c>
      <c r="T345" s="16">
        <v>0</v>
      </c>
      <c r="U345" s="16">
        <v>2</v>
      </c>
      <c r="V345" s="16">
        <v>0</v>
      </c>
      <c r="W345" s="20"/>
      <c r="X345" s="20"/>
      <c r="Y345" s="20"/>
    </row>
    <row r="346" spans="1:25" ht="18.75" customHeight="1">
      <c r="A346" s="34">
        <v>341</v>
      </c>
      <c r="B346" s="19" t="s">
        <v>1526</v>
      </c>
      <c r="C346" s="8" t="s">
        <v>1527</v>
      </c>
      <c r="D346" s="13">
        <v>45310</v>
      </c>
      <c r="E346" s="9" t="s">
        <v>1528</v>
      </c>
      <c r="F346" s="9" t="s">
        <v>414</v>
      </c>
      <c r="G346" s="9" t="s">
        <v>128</v>
      </c>
      <c r="H346" s="9" t="s">
        <v>38</v>
      </c>
      <c r="I346" s="14" t="s">
        <v>1529</v>
      </c>
      <c r="J346" s="9">
        <v>18.713031000000001</v>
      </c>
      <c r="K346" s="9">
        <v>98.925565000000006</v>
      </c>
      <c r="L346" s="16" t="s">
        <v>65</v>
      </c>
      <c r="M346" s="16">
        <v>0</v>
      </c>
      <c r="N346" s="16">
        <v>0</v>
      </c>
      <c r="O346" s="16">
        <v>1</v>
      </c>
      <c r="P346" s="16">
        <v>0</v>
      </c>
      <c r="Q346" s="16">
        <v>0</v>
      </c>
      <c r="R346" s="16" t="s">
        <v>32</v>
      </c>
      <c r="S346" s="9" t="s">
        <v>66</v>
      </c>
      <c r="T346" s="16">
        <v>0</v>
      </c>
      <c r="U346" s="16">
        <v>2</v>
      </c>
      <c r="V346" s="16">
        <v>0</v>
      </c>
      <c r="W346" s="20"/>
      <c r="X346" s="20"/>
      <c r="Y346" s="20"/>
    </row>
    <row r="347" spans="1:25" ht="18.75" customHeight="1">
      <c r="A347" s="34">
        <v>342</v>
      </c>
      <c r="B347" s="19" t="s">
        <v>1530</v>
      </c>
      <c r="C347" s="8" t="s">
        <v>1531</v>
      </c>
      <c r="D347" s="13">
        <v>45310</v>
      </c>
      <c r="E347" s="9" t="s">
        <v>1532</v>
      </c>
      <c r="F347" s="9" t="s">
        <v>127</v>
      </c>
      <c r="G347" s="9" t="s">
        <v>128</v>
      </c>
      <c r="H347" s="9" t="s">
        <v>38</v>
      </c>
      <c r="I347" s="14" t="s">
        <v>1489</v>
      </c>
      <c r="J347" s="9">
        <v>18.740545999999998</v>
      </c>
      <c r="K347" s="9">
        <v>98.965061000000006</v>
      </c>
      <c r="L347" s="16" t="s">
        <v>65</v>
      </c>
      <c r="M347" s="16">
        <v>0</v>
      </c>
      <c r="N347" s="16">
        <v>0</v>
      </c>
      <c r="O347" s="16">
        <v>1</v>
      </c>
      <c r="P347" s="16">
        <v>0</v>
      </c>
      <c r="Q347" s="16">
        <v>0</v>
      </c>
      <c r="R347" s="16" t="s">
        <v>32</v>
      </c>
      <c r="S347" s="9" t="s">
        <v>66</v>
      </c>
      <c r="T347" s="16">
        <v>0</v>
      </c>
      <c r="U347" s="16">
        <v>2</v>
      </c>
      <c r="V347" s="16">
        <v>0</v>
      </c>
      <c r="W347" s="20"/>
      <c r="X347" s="20"/>
      <c r="Y347" s="20"/>
    </row>
    <row r="348" spans="1:25" ht="18.75" customHeight="1">
      <c r="A348" s="34">
        <v>343</v>
      </c>
      <c r="B348" s="19" t="s">
        <v>1533</v>
      </c>
      <c r="C348" s="8" t="s">
        <v>1534</v>
      </c>
      <c r="D348" s="13">
        <v>45310</v>
      </c>
      <c r="E348" s="9" t="s">
        <v>1251</v>
      </c>
      <c r="F348" s="9" t="s">
        <v>1252</v>
      </c>
      <c r="G348" s="9" t="s">
        <v>37</v>
      </c>
      <c r="H348" s="9" t="s">
        <v>38</v>
      </c>
      <c r="I348" s="14" t="s">
        <v>972</v>
      </c>
      <c r="J348" s="9">
        <v>19.913337800000001</v>
      </c>
      <c r="K348" s="9">
        <v>99.860239100000001</v>
      </c>
      <c r="L348" s="16" t="s">
        <v>65</v>
      </c>
      <c r="M348" s="16">
        <v>0</v>
      </c>
      <c r="N348" s="16">
        <v>0</v>
      </c>
      <c r="O348" s="16">
        <v>1</v>
      </c>
      <c r="P348" s="16">
        <v>0</v>
      </c>
      <c r="Q348" s="16">
        <v>0</v>
      </c>
      <c r="R348" s="16" t="s">
        <v>32</v>
      </c>
      <c r="S348" s="9" t="s">
        <v>66</v>
      </c>
      <c r="T348" s="16">
        <v>0</v>
      </c>
      <c r="U348" s="16">
        <v>2</v>
      </c>
      <c r="V348" s="16">
        <v>0</v>
      </c>
      <c r="W348" s="20"/>
      <c r="X348" s="20"/>
      <c r="Y348" s="20"/>
    </row>
    <row r="349" spans="1:25" ht="18.75" customHeight="1">
      <c r="A349" s="34">
        <v>344</v>
      </c>
      <c r="B349" s="19" t="s">
        <v>1535</v>
      </c>
      <c r="C349" s="8" t="s">
        <v>1536</v>
      </c>
      <c r="D349" s="13">
        <v>45310</v>
      </c>
      <c r="E349" s="9" t="s">
        <v>1537</v>
      </c>
      <c r="F349" s="9" t="s">
        <v>1252</v>
      </c>
      <c r="G349" s="9" t="s">
        <v>37</v>
      </c>
      <c r="H349" s="9" t="s">
        <v>38</v>
      </c>
      <c r="I349" s="14" t="s">
        <v>972</v>
      </c>
      <c r="J349" s="9">
        <v>19.860596900000001</v>
      </c>
      <c r="K349" s="9">
        <v>99.784251800000007</v>
      </c>
      <c r="L349" s="16" t="s">
        <v>65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 t="s">
        <v>32</v>
      </c>
      <c r="S349" s="9" t="s">
        <v>66</v>
      </c>
      <c r="T349" s="16">
        <v>0</v>
      </c>
      <c r="U349" s="16">
        <v>2</v>
      </c>
      <c r="V349" s="16">
        <v>0</v>
      </c>
      <c r="W349" s="20"/>
      <c r="X349" s="20"/>
      <c r="Y349" s="20"/>
    </row>
    <row r="350" spans="1:25" ht="18.75" customHeight="1">
      <c r="A350" s="34">
        <v>345</v>
      </c>
      <c r="B350" s="19" t="s">
        <v>1538</v>
      </c>
      <c r="C350" s="8" t="s">
        <v>1539</v>
      </c>
      <c r="D350" s="13">
        <v>45310</v>
      </c>
      <c r="E350" s="9" t="s">
        <v>1172</v>
      </c>
      <c r="F350" s="9" t="s">
        <v>1540</v>
      </c>
      <c r="G350" s="9" t="s">
        <v>37</v>
      </c>
      <c r="H350" s="9" t="s">
        <v>38</v>
      </c>
      <c r="I350" s="14" t="s">
        <v>1541</v>
      </c>
      <c r="J350" s="9">
        <v>19.691669999999998</v>
      </c>
      <c r="K350" s="9">
        <v>100.160259</v>
      </c>
      <c r="L350" s="16" t="s">
        <v>65</v>
      </c>
      <c r="M350" s="16">
        <v>0</v>
      </c>
      <c r="N350" s="16">
        <v>0</v>
      </c>
      <c r="O350" s="16">
        <v>1</v>
      </c>
      <c r="P350" s="16">
        <v>0</v>
      </c>
      <c r="Q350" s="16">
        <v>0</v>
      </c>
      <c r="R350" s="16" t="s">
        <v>32</v>
      </c>
      <c r="S350" s="9" t="s">
        <v>66</v>
      </c>
      <c r="T350" s="16">
        <v>0</v>
      </c>
      <c r="U350" s="16">
        <v>2</v>
      </c>
      <c r="V350" s="16">
        <v>0</v>
      </c>
      <c r="W350" s="20"/>
      <c r="X350" s="20"/>
      <c r="Y350" s="20"/>
    </row>
    <row r="351" spans="1:25" ht="18.75" customHeight="1">
      <c r="A351" s="34">
        <v>346</v>
      </c>
      <c r="B351" s="19" t="s">
        <v>1542</v>
      </c>
      <c r="C351" s="8" t="s">
        <v>1543</v>
      </c>
      <c r="D351" s="13">
        <v>45310</v>
      </c>
      <c r="E351" s="9" t="s">
        <v>1544</v>
      </c>
      <c r="F351" s="9" t="s">
        <v>1545</v>
      </c>
      <c r="G351" s="9" t="s">
        <v>37</v>
      </c>
      <c r="H351" s="9" t="s">
        <v>38</v>
      </c>
      <c r="I351" s="14" t="s">
        <v>1546</v>
      </c>
      <c r="J351" s="9">
        <v>19.270361999999999</v>
      </c>
      <c r="K351" s="9">
        <v>99.511702999999997</v>
      </c>
      <c r="L351" s="16" t="s">
        <v>65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 t="s">
        <v>32</v>
      </c>
      <c r="S351" s="9" t="s">
        <v>66</v>
      </c>
      <c r="T351" s="16">
        <v>0</v>
      </c>
      <c r="U351" s="16">
        <v>2</v>
      </c>
      <c r="V351" s="16">
        <v>0</v>
      </c>
      <c r="W351" s="20"/>
      <c r="X351" s="20"/>
      <c r="Y351" s="20"/>
    </row>
    <row r="352" spans="1:25" ht="18.75" customHeight="1">
      <c r="A352" s="34">
        <v>347</v>
      </c>
      <c r="B352" s="19" t="s">
        <v>1547</v>
      </c>
      <c r="C352" s="8" t="s">
        <v>1548</v>
      </c>
      <c r="D352" s="13">
        <v>45310</v>
      </c>
      <c r="E352" s="9" t="s">
        <v>1549</v>
      </c>
      <c r="F352" s="9" t="s">
        <v>975</v>
      </c>
      <c r="G352" s="9" t="s">
        <v>146</v>
      </c>
      <c r="H352" s="9" t="s">
        <v>38</v>
      </c>
      <c r="I352" s="14" t="s">
        <v>1550</v>
      </c>
      <c r="J352" s="9">
        <v>17.907056000000001</v>
      </c>
      <c r="K352" s="9">
        <v>99.341963000000007</v>
      </c>
      <c r="L352" s="16" t="s">
        <v>65</v>
      </c>
      <c r="M352" s="16">
        <v>0</v>
      </c>
      <c r="N352" s="16">
        <v>0</v>
      </c>
      <c r="O352" s="16">
        <v>1</v>
      </c>
      <c r="P352" s="16">
        <v>0</v>
      </c>
      <c r="Q352" s="16">
        <v>0</v>
      </c>
      <c r="R352" s="16" t="s">
        <v>32</v>
      </c>
      <c r="S352" s="9" t="s">
        <v>66</v>
      </c>
      <c r="T352" s="16">
        <v>0</v>
      </c>
      <c r="U352" s="16">
        <v>2</v>
      </c>
      <c r="V352" s="16">
        <v>0</v>
      </c>
      <c r="W352" s="20"/>
      <c r="X352" s="20"/>
      <c r="Y352" s="20"/>
    </row>
    <row r="353" spans="1:25" ht="18.75" customHeight="1">
      <c r="A353" s="34">
        <v>348</v>
      </c>
      <c r="B353" s="19" t="s">
        <v>1551</v>
      </c>
      <c r="C353" s="8" t="s">
        <v>1552</v>
      </c>
      <c r="D353" s="13">
        <v>45310</v>
      </c>
      <c r="E353" s="9" t="s">
        <v>1553</v>
      </c>
      <c r="F353" s="9" t="s">
        <v>1451</v>
      </c>
      <c r="G353" s="9" t="s">
        <v>1182</v>
      </c>
      <c r="H353" s="9" t="s">
        <v>38</v>
      </c>
      <c r="I353" s="14" t="s">
        <v>1554</v>
      </c>
      <c r="J353" s="9">
        <v>18.560082000000001</v>
      </c>
      <c r="K353" s="9">
        <v>99.040796</v>
      </c>
      <c r="L353" s="16" t="s">
        <v>65</v>
      </c>
      <c r="M353" s="16">
        <v>0</v>
      </c>
      <c r="N353" s="16">
        <v>0</v>
      </c>
      <c r="O353" s="16">
        <v>1</v>
      </c>
      <c r="P353" s="16">
        <v>0</v>
      </c>
      <c r="Q353" s="16">
        <v>0</v>
      </c>
      <c r="R353" s="16" t="s">
        <v>32</v>
      </c>
      <c r="S353" s="9" t="s">
        <v>66</v>
      </c>
      <c r="T353" s="16">
        <v>0</v>
      </c>
      <c r="U353" s="16">
        <v>2</v>
      </c>
      <c r="V353" s="16">
        <v>0</v>
      </c>
      <c r="W353" s="20"/>
      <c r="X353" s="20"/>
      <c r="Y353" s="20"/>
    </row>
    <row r="354" spans="1:25" ht="18.75" customHeight="1">
      <c r="A354" s="34">
        <v>349</v>
      </c>
      <c r="B354" s="19" t="s">
        <v>1555</v>
      </c>
      <c r="C354" s="8" t="s">
        <v>1556</v>
      </c>
      <c r="D354" s="13">
        <v>45310</v>
      </c>
      <c r="E354" s="9" t="s">
        <v>1557</v>
      </c>
      <c r="F354" s="9" t="s">
        <v>1557</v>
      </c>
      <c r="G354" s="9" t="s">
        <v>165</v>
      </c>
      <c r="H354" s="9" t="s">
        <v>38</v>
      </c>
      <c r="I354" s="14" t="s">
        <v>1558</v>
      </c>
      <c r="J354" s="9">
        <v>18.887980150000001</v>
      </c>
      <c r="K354" s="9">
        <v>100.2857376</v>
      </c>
      <c r="L354" s="16" t="s">
        <v>65</v>
      </c>
      <c r="M354" s="16">
        <v>0</v>
      </c>
      <c r="N354" s="16">
        <v>0</v>
      </c>
      <c r="O354" s="16">
        <v>1</v>
      </c>
      <c r="P354" s="16">
        <v>0</v>
      </c>
      <c r="Q354" s="16">
        <v>0</v>
      </c>
      <c r="R354" s="16" t="s">
        <v>32</v>
      </c>
      <c r="S354" s="9" t="s">
        <v>66</v>
      </c>
      <c r="T354" s="16">
        <v>0</v>
      </c>
      <c r="U354" s="16">
        <v>2</v>
      </c>
      <c r="V354" s="16">
        <v>0</v>
      </c>
      <c r="W354" s="20"/>
      <c r="X354" s="20"/>
      <c r="Y354" s="20"/>
    </row>
    <row r="355" spans="1:25" ht="18.75" customHeight="1">
      <c r="A355" s="34">
        <v>350</v>
      </c>
      <c r="B355" s="19" t="s">
        <v>1559</v>
      </c>
      <c r="C355" s="8" t="s">
        <v>1560</v>
      </c>
      <c r="D355" s="13">
        <v>45310</v>
      </c>
      <c r="E355" s="9" t="s">
        <v>1054</v>
      </c>
      <c r="F355" s="9" t="s">
        <v>1561</v>
      </c>
      <c r="G355" s="9" t="s">
        <v>152</v>
      </c>
      <c r="H355" s="9" t="s">
        <v>46</v>
      </c>
      <c r="I355" s="14" t="s">
        <v>1562</v>
      </c>
      <c r="J355" s="9">
        <v>16.634129999999999</v>
      </c>
      <c r="K355" s="9">
        <v>100.14861000000001</v>
      </c>
      <c r="L355" s="16" t="s">
        <v>65</v>
      </c>
      <c r="M355" s="16">
        <v>0</v>
      </c>
      <c r="N355" s="16">
        <v>0</v>
      </c>
      <c r="O355" s="16">
        <v>1</v>
      </c>
      <c r="P355" s="16">
        <v>0</v>
      </c>
      <c r="Q355" s="16">
        <v>0</v>
      </c>
      <c r="R355" s="16" t="s">
        <v>32</v>
      </c>
      <c r="S355" s="9" t="s">
        <v>66</v>
      </c>
      <c r="T355" s="16">
        <v>0</v>
      </c>
      <c r="U355" s="16">
        <v>2</v>
      </c>
      <c r="V355" s="16">
        <v>0</v>
      </c>
      <c r="W355" s="20"/>
      <c r="X355" s="20"/>
      <c r="Y355" s="20"/>
    </row>
    <row r="356" spans="1:25" ht="18.75" customHeight="1">
      <c r="A356" s="34">
        <v>351</v>
      </c>
      <c r="B356" s="19" t="s">
        <v>1563</v>
      </c>
      <c r="C356" s="8" t="s">
        <v>1564</v>
      </c>
      <c r="D356" s="13">
        <v>45310</v>
      </c>
      <c r="E356" s="9" t="s">
        <v>1565</v>
      </c>
      <c r="F356" s="9" t="s">
        <v>1565</v>
      </c>
      <c r="G356" s="9" t="s">
        <v>656</v>
      </c>
      <c r="H356" s="9" t="s">
        <v>201</v>
      </c>
      <c r="I356" s="14" t="s">
        <v>1566</v>
      </c>
      <c r="J356" s="9">
        <v>16.95017</v>
      </c>
      <c r="K356" s="9">
        <v>104.50221999999999</v>
      </c>
      <c r="L356" s="16" t="s">
        <v>65</v>
      </c>
      <c r="M356" s="16">
        <v>0</v>
      </c>
      <c r="N356" s="16">
        <v>0</v>
      </c>
      <c r="O356" s="16">
        <v>1</v>
      </c>
      <c r="P356" s="16">
        <v>0</v>
      </c>
      <c r="Q356" s="16">
        <v>0</v>
      </c>
      <c r="R356" s="16" t="s">
        <v>32</v>
      </c>
      <c r="S356" s="9" t="s">
        <v>66</v>
      </c>
      <c r="T356" s="16">
        <v>0</v>
      </c>
      <c r="U356" s="16">
        <v>2</v>
      </c>
      <c r="V356" s="16">
        <v>0</v>
      </c>
      <c r="W356" s="20"/>
      <c r="X356" s="20"/>
      <c r="Y356" s="20"/>
    </row>
    <row r="357" spans="1:25" ht="18.75" customHeight="1">
      <c r="A357" s="34">
        <v>352</v>
      </c>
      <c r="B357" s="19" t="s">
        <v>1567</v>
      </c>
      <c r="C357" s="8" t="s">
        <v>1568</v>
      </c>
      <c r="D357" s="13">
        <v>45310</v>
      </c>
      <c r="E357" s="9" t="s">
        <v>70</v>
      </c>
      <c r="F357" s="9" t="s">
        <v>655</v>
      </c>
      <c r="G357" s="9" t="s">
        <v>656</v>
      </c>
      <c r="H357" s="9" t="s">
        <v>201</v>
      </c>
      <c r="I357" s="14" t="s">
        <v>657</v>
      </c>
      <c r="J357" s="9">
        <v>17.397715999999999</v>
      </c>
      <c r="K357" s="9">
        <v>104.789079</v>
      </c>
      <c r="L357" s="16" t="s">
        <v>65</v>
      </c>
      <c r="M357" s="16">
        <v>0</v>
      </c>
      <c r="N357" s="16">
        <v>0</v>
      </c>
      <c r="O357" s="16">
        <v>1</v>
      </c>
      <c r="P357" s="16">
        <v>0</v>
      </c>
      <c r="Q357" s="16">
        <v>0</v>
      </c>
      <c r="R357" s="16" t="s">
        <v>32</v>
      </c>
      <c r="S357" s="9" t="s">
        <v>66</v>
      </c>
      <c r="T357" s="16">
        <v>0</v>
      </c>
      <c r="U357" s="16">
        <v>2</v>
      </c>
      <c r="V357" s="16">
        <v>0</v>
      </c>
      <c r="W357" s="20"/>
      <c r="X357" s="20"/>
      <c r="Y357" s="20"/>
    </row>
    <row r="358" spans="1:25" ht="18.75" customHeight="1">
      <c r="A358" s="34">
        <v>353</v>
      </c>
      <c r="B358" s="19" t="s">
        <v>1569</v>
      </c>
      <c r="C358" s="8" t="s">
        <v>1570</v>
      </c>
      <c r="D358" s="13">
        <v>45310</v>
      </c>
      <c r="E358" s="9" t="s">
        <v>1571</v>
      </c>
      <c r="F358" s="9" t="s">
        <v>1571</v>
      </c>
      <c r="G358" s="9" t="s">
        <v>680</v>
      </c>
      <c r="H358" s="9" t="s">
        <v>201</v>
      </c>
      <c r="I358" s="14" t="s">
        <v>1572</v>
      </c>
      <c r="J358" s="9">
        <v>17.292825000000001</v>
      </c>
      <c r="K358" s="9">
        <v>102.24266</v>
      </c>
      <c r="L358" s="16" t="s">
        <v>65</v>
      </c>
      <c r="M358" s="16">
        <v>0</v>
      </c>
      <c r="N358" s="16">
        <v>0</v>
      </c>
      <c r="O358" s="16">
        <v>1</v>
      </c>
      <c r="P358" s="16">
        <v>0</v>
      </c>
      <c r="Q358" s="16">
        <v>0</v>
      </c>
      <c r="R358" s="16" t="s">
        <v>32</v>
      </c>
      <c r="S358" s="9" t="s">
        <v>66</v>
      </c>
      <c r="T358" s="16">
        <v>0</v>
      </c>
      <c r="U358" s="16">
        <v>2</v>
      </c>
      <c r="V358" s="16">
        <v>0</v>
      </c>
      <c r="W358" s="20"/>
      <c r="X358" s="20"/>
      <c r="Y358" s="20"/>
    </row>
    <row r="359" spans="1:25" ht="18.75" customHeight="1">
      <c r="A359" s="34">
        <v>354</v>
      </c>
      <c r="B359" s="19" t="s">
        <v>1573</v>
      </c>
      <c r="C359" s="8" t="s">
        <v>1574</v>
      </c>
      <c r="D359" s="13">
        <v>45310</v>
      </c>
      <c r="E359" s="9" t="s">
        <v>1575</v>
      </c>
      <c r="F359" s="9" t="s">
        <v>846</v>
      </c>
      <c r="G359" s="9" t="s">
        <v>52</v>
      </c>
      <c r="H359" s="9" t="s">
        <v>53</v>
      </c>
      <c r="I359" s="14" t="s">
        <v>1576</v>
      </c>
      <c r="J359" s="9">
        <v>15.298462000000001</v>
      </c>
      <c r="K359" s="9">
        <v>104.83755499999999</v>
      </c>
      <c r="L359" s="16" t="s">
        <v>65</v>
      </c>
      <c r="M359" s="16">
        <v>0</v>
      </c>
      <c r="N359" s="16">
        <v>0</v>
      </c>
      <c r="O359" s="16">
        <v>1</v>
      </c>
      <c r="P359" s="16">
        <v>0</v>
      </c>
      <c r="Q359" s="16">
        <v>0</v>
      </c>
      <c r="R359" s="16" t="s">
        <v>32</v>
      </c>
      <c r="S359" s="9" t="s">
        <v>66</v>
      </c>
      <c r="T359" s="16">
        <v>0</v>
      </c>
      <c r="U359" s="16">
        <v>2</v>
      </c>
      <c r="V359" s="16">
        <v>0</v>
      </c>
      <c r="W359" s="20"/>
      <c r="X359" s="20"/>
      <c r="Y359" s="20"/>
    </row>
    <row r="360" spans="1:25" ht="18.75" customHeight="1">
      <c r="A360" s="34">
        <v>355</v>
      </c>
      <c r="B360" s="19" t="s">
        <v>1577</v>
      </c>
      <c r="C360" s="8" t="s">
        <v>1578</v>
      </c>
      <c r="D360" s="13">
        <v>45310</v>
      </c>
      <c r="E360" s="9" t="s">
        <v>1579</v>
      </c>
      <c r="F360" s="9" t="s">
        <v>1580</v>
      </c>
      <c r="G360" s="9" t="s">
        <v>225</v>
      </c>
      <c r="H360" s="9" t="s">
        <v>53</v>
      </c>
      <c r="I360" s="14" t="s">
        <v>1581</v>
      </c>
      <c r="J360" s="9">
        <v>15.1210497</v>
      </c>
      <c r="K360" s="9">
        <v>104.3031462</v>
      </c>
      <c r="L360" s="16" t="s">
        <v>65</v>
      </c>
      <c r="M360" s="16">
        <v>0</v>
      </c>
      <c r="N360" s="16">
        <v>0</v>
      </c>
      <c r="O360" s="16">
        <v>1</v>
      </c>
      <c r="P360" s="16">
        <v>0</v>
      </c>
      <c r="Q360" s="16">
        <v>0</v>
      </c>
      <c r="R360" s="16" t="s">
        <v>32</v>
      </c>
      <c r="S360" s="9" t="s">
        <v>66</v>
      </c>
      <c r="T360" s="16">
        <v>0</v>
      </c>
      <c r="U360" s="16">
        <v>2</v>
      </c>
      <c r="V360" s="16">
        <v>0</v>
      </c>
      <c r="W360" s="20"/>
      <c r="X360" s="20"/>
      <c r="Y360" s="20"/>
    </row>
    <row r="361" spans="1:25" ht="18.75" customHeight="1">
      <c r="A361" s="34">
        <v>356</v>
      </c>
      <c r="B361" s="19" t="s">
        <v>1582</v>
      </c>
      <c r="C361" s="8" t="s">
        <v>1583</v>
      </c>
      <c r="D361" s="13">
        <v>45310</v>
      </c>
      <c r="E361" s="9" t="s">
        <v>1571</v>
      </c>
      <c r="F361" s="9" t="s">
        <v>1584</v>
      </c>
      <c r="G361" s="9" t="s">
        <v>62</v>
      </c>
      <c r="H361" s="9" t="s">
        <v>63</v>
      </c>
      <c r="I361" s="14" t="s">
        <v>1585</v>
      </c>
      <c r="J361" s="9">
        <v>14.901577</v>
      </c>
      <c r="K361" s="9">
        <v>101.907522</v>
      </c>
      <c r="L361" s="16" t="s">
        <v>65</v>
      </c>
      <c r="M361" s="16">
        <v>0</v>
      </c>
      <c r="N361" s="16">
        <v>0</v>
      </c>
      <c r="O361" s="16">
        <v>1</v>
      </c>
      <c r="P361" s="16">
        <v>0</v>
      </c>
      <c r="Q361" s="16">
        <v>0</v>
      </c>
      <c r="R361" s="16" t="s">
        <v>32</v>
      </c>
      <c r="S361" s="9" t="s">
        <v>66</v>
      </c>
      <c r="T361" s="16">
        <v>0</v>
      </c>
      <c r="U361" s="16">
        <v>2</v>
      </c>
      <c r="V361" s="16">
        <v>0</v>
      </c>
      <c r="W361" s="20"/>
      <c r="X361" s="20"/>
      <c r="Y361" s="20"/>
    </row>
    <row r="362" spans="1:25" ht="18.75" customHeight="1">
      <c r="A362" s="34">
        <v>357</v>
      </c>
      <c r="B362" s="19" t="s">
        <v>1586</v>
      </c>
      <c r="C362" s="8" t="s">
        <v>1587</v>
      </c>
      <c r="D362" s="13">
        <v>45310</v>
      </c>
      <c r="E362" s="9" t="s">
        <v>1588</v>
      </c>
      <c r="F362" s="9" t="s">
        <v>1589</v>
      </c>
      <c r="G362" s="9" t="s">
        <v>62</v>
      </c>
      <c r="H362" s="9" t="s">
        <v>63</v>
      </c>
      <c r="I362" s="14" t="s">
        <v>1590</v>
      </c>
      <c r="J362" s="9">
        <v>15.303414999999999</v>
      </c>
      <c r="K362" s="9">
        <v>101.975673</v>
      </c>
      <c r="L362" s="16" t="s">
        <v>65</v>
      </c>
      <c r="M362" s="16">
        <v>0</v>
      </c>
      <c r="N362" s="16">
        <v>0</v>
      </c>
      <c r="O362" s="16">
        <v>1</v>
      </c>
      <c r="P362" s="16">
        <v>0</v>
      </c>
      <c r="Q362" s="16">
        <v>0</v>
      </c>
      <c r="R362" s="16" t="s">
        <v>32</v>
      </c>
      <c r="S362" s="9" t="s">
        <v>66</v>
      </c>
      <c r="T362" s="16">
        <v>0</v>
      </c>
      <c r="U362" s="16">
        <v>2</v>
      </c>
      <c r="V362" s="16">
        <v>0</v>
      </c>
      <c r="W362" s="20"/>
      <c r="X362" s="20"/>
      <c r="Y362" s="20"/>
    </row>
    <row r="363" spans="1:25" ht="18.75" customHeight="1">
      <c r="A363" s="34">
        <v>358</v>
      </c>
      <c r="B363" s="19" t="s">
        <v>1591</v>
      </c>
      <c r="C363" s="8" t="s">
        <v>1592</v>
      </c>
      <c r="D363" s="13">
        <v>45310</v>
      </c>
      <c r="E363" s="9" t="s">
        <v>1593</v>
      </c>
      <c r="F363" s="9" t="s">
        <v>1594</v>
      </c>
      <c r="G363" s="9" t="s">
        <v>241</v>
      </c>
      <c r="H363" s="9" t="s">
        <v>63</v>
      </c>
      <c r="I363" s="14" t="s">
        <v>1595</v>
      </c>
      <c r="J363" s="9">
        <v>15.294972</v>
      </c>
      <c r="K363" s="9">
        <v>103.2951042</v>
      </c>
      <c r="L363" s="16" t="s">
        <v>65</v>
      </c>
      <c r="M363" s="16">
        <v>0</v>
      </c>
      <c r="N363" s="16">
        <v>0</v>
      </c>
      <c r="O363" s="16">
        <v>1</v>
      </c>
      <c r="P363" s="16">
        <v>0</v>
      </c>
      <c r="Q363" s="16">
        <v>0</v>
      </c>
      <c r="R363" s="16" t="s">
        <v>32</v>
      </c>
      <c r="S363" s="9" t="s">
        <v>66</v>
      </c>
      <c r="T363" s="16">
        <v>0</v>
      </c>
      <c r="U363" s="16">
        <v>2</v>
      </c>
      <c r="V363" s="16">
        <v>0</v>
      </c>
      <c r="W363" s="20"/>
      <c r="X363" s="20"/>
      <c r="Y363" s="20"/>
    </row>
    <row r="364" spans="1:25" ht="18.75" customHeight="1">
      <c r="A364" s="34">
        <v>359</v>
      </c>
      <c r="B364" s="19" t="s">
        <v>1596</v>
      </c>
      <c r="C364" s="8" t="s">
        <v>1597</v>
      </c>
      <c r="D364" s="13">
        <v>45310</v>
      </c>
      <c r="E364" s="9" t="s">
        <v>706</v>
      </c>
      <c r="F364" s="9" t="s">
        <v>1598</v>
      </c>
      <c r="G364" s="9" t="s">
        <v>241</v>
      </c>
      <c r="H364" s="9" t="s">
        <v>63</v>
      </c>
      <c r="I364" s="14" t="s">
        <v>242</v>
      </c>
      <c r="J364" s="9">
        <v>14.9834743238768</v>
      </c>
      <c r="K364" s="9">
        <v>103.078816980987</v>
      </c>
      <c r="L364" s="16" t="s">
        <v>65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 t="s">
        <v>32</v>
      </c>
      <c r="S364" s="9" t="s">
        <v>66</v>
      </c>
      <c r="T364" s="16">
        <v>0</v>
      </c>
      <c r="U364" s="16">
        <v>2</v>
      </c>
      <c r="V364" s="16">
        <v>0</v>
      </c>
      <c r="W364" s="20"/>
      <c r="X364" s="20"/>
      <c r="Y364" s="20"/>
    </row>
    <row r="365" spans="1:25" ht="18.75" customHeight="1">
      <c r="A365" s="34">
        <v>360</v>
      </c>
      <c r="B365" s="19" t="s">
        <v>1599</v>
      </c>
      <c r="C365" s="8" t="s">
        <v>1600</v>
      </c>
      <c r="D365" s="13">
        <v>45310</v>
      </c>
      <c r="E365" s="9" t="s">
        <v>1601</v>
      </c>
      <c r="F365" s="9" t="s">
        <v>1602</v>
      </c>
      <c r="G365" s="9" t="s">
        <v>510</v>
      </c>
      <c r="H365" s="9" t="s">
        <v>76</v>
      </c>
      <c r="I365" s="14" t="s">
        <v>511</v>
      </c>
      <c r="J365" s="9">
        <v>14.269971999999999</v>
      </c>
      <c r="K365" s="9">
        <v>101.273278</v>
      </c>
      <c r="L365" s="16" t="s">
        <v>65</v>
      </c>
      <c r="M365" s="16">
        <v>0</v>
      </c>
      <c r="N365" s="16">
        <v>0</v>
      </c>
      <c r="O365" s="16">
        <v>1</v>
      </c>
      <c r="P365" s="16">
        <v>0</v>
      </c>
      <c r="Q365" s="16">
        <v>0</v>
      </c>
      <c r="R365" s="16" t="s">
        <v>32</v>
      </c>
      <c r="S365" s="9" t="s">
        <v>66</v>
      </c>
      <c r="T365" s="16">
        <v>0</v>
      </c>
      <c r="U365" s="16">
        <v>2</v>
      </c>
      <c r="V365" s="16">
        <v>0</v>
      </c>
      <c r="W365" s="20"/>
      <c r="X365" s="20"/>
      <c r="Y365" s="20"/>
    </row>
    <row r="366" spans="1:25" ht="18.75" customHeight="1">
      <c r="A366" s="34">
        <v>361</v>
      </c>
      <c r="B366" s="19" t="s">
        <v>1603</v>
      </c>
      <c r="C366" s="8" t="s">
        <v>1604</v>
      </c>
      <c r="D366" s="13">
        <v>45310</v>
      </c>
      <c r="E366" s="9" t="s">
        <v>1605</v>
      </c>
      <c r="F366" s="9" t="s">
        <v>1606</v>
      </c>
      <c r="G366" s="9" t="s">
        <v>265</v>
      </c>
      <c r="H366" s="9" t="s">
        <v>76</v>
      </c>
      <c r="I366" s="14" t="s">
        <v>1607</v>
      </c>
      <c r="J366" s="9">
        <v>14.379638999999999</v>
      </c>
      <c r="K366" s="9">
        <v>100.956698</v>
      </c>
      <c r="L366" s="16" t="s">
        <v>65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 t="s">
        <v>32</v>
      </c>
      <c r="S366" s="9" t="s">
        <v>66</v>
      </c>
      <c r="T366" s="16">
        <v>0</v>
      </c>
      <c r="U366" s="16">
        <v>2</v>
      </c>
      <c r="V366" s="16">
        <v>0</v>
      </c>
      <c r="W366" s="20"/>
      <c r="X366" s="20"/>
      <c r="Y366" s="20"/>
    </row>
    <row r="367" spans="1:25" ht="18.75" customHeight="1">
      <c r="A367" s="34">
        <v>362</v>
      </c>
      <c r="B367" s="19" t="s">
        <v>1608</v>
      </c>
      <c r="C367" s="8" t="s">
        <v>1609</v>
      </c>
      <c r="D367" s="13">
        <v>45310</v>
      </c>
      <c r="E367" s="9" t="s">
        <v>285</v>
      </c>
      <c r="F367" s="9" t="s">
        <v>524</v>
      </c>
      <c r="G367" s="9" t="s">
        <v>92</v>
      </c>
      <c r="H367" s="9" t="s">
        <v>93</v>
      </c>
      <c r="I367" s="14" t="s">
        <v>98</v>
      </c>
      <c r="J367" s="9">
        <v>13.342126</v>
      </c>
      <c r="K367" s="9">
        <v>100.995532</v>
      </c>
      <c r="L367" s="16" t="s">
        <v>65</v>
      </c>
      <c r="M367" s="16">
        <v>0</v>
      </c>
      <c r="N367" s="16">
        <v>0</v>
      </c>
      <c r="O367" s="16">
        <v>1</v>
      </c>
      <c r="P367" s="16">
        <v>0</v>
      </c>
      <c r="Q367" s="16">
        <v>0</v>
      </c>
      <c r="R367" s="16" t="s">
        <v>32</v>
      </c>
      <c r="S367" s="9" t="s">
        <v>66</v>
      </c>
      <c r="T367" s="16">
        <v>0</v>
      </c>
      <c r="U367" s="16">
        <v>2</v>
      </c>
      <c r="V367" s="16">
        <v>0</v>
      </c>
      <c r="W367" s="20"/>
      <c r="X367" s="20"/>
      <c r="Y367" s="20"/>
    </row>
    <row r="368" spans="1:25" ht="18.75" customHeight="1">
      <c r="A368" s="34">
        <v>363</v>
      </c>
      <c r="B368" s="19" t="s">
        <v>1610</v>
      </c>
      <c r="C368" s="8" t="s">
        <v>1611</v>
      </c>
      <c r="D368" s="13">
        <v>45310</v>
      </c>
      <c r="E368" s="9" t="s">
        <v>1612</v>
      </c>
      <c r="F368" s="9" t="s">
        <v>1128</v>
      </c>
      <c r="G368" s="9" t="s">
        <v>92</v>
      </c>
      <c r="H368" s="9" t="s">
        <v>93</v>
      </c>
      <c r="I368" s="14" t="s">
        <v>1129</v>
      </c>
      <c r="J368" s="9">
        <v>13.463228000000001</v>
      </c>
      <c r="K368" s="9">
        <v>101.172584</v>
      </c>
      <c r="L368" s="16" t="s">
        <v>65</v>
      </c>
      <c r="M368" s="16">
        <v>0</v>
      </c>
      <c r="N368" s="16">
        <v>0</v>
      </c>
      <c r="O368" s="16">
        <v>1</v>
      </c>
      <c r="P368" s="16">
        <v>0</v>
      </c>
      <c r="Q368" s="16">
        <v>0</v>
      </c>
      <c r="R368" s="16" t="s">
        <v>32</v>
      </c>
      <c r="S368" s="9" t="s">
        <v>66</v>
      </c>
      <c r="T368" s="16">
        <v>0</v>
      </c>
      <c r="U368" s="16">
        <v>2</v>
      </c>
      <c r="V368" s="16">
        <v>0</v>
      </c>
      <c r="W368" s="20"/>
      <c r="X368" s="20"/>
      <c r="Y368" s="20"/>
    </row>
    <row r="369" spans="1:25" ht="18.75" customHeight="1">
      <c r="A369" s="34">
        <v>364</v>
      </c>
      <c r="B369" s="19" t="s">
        <v>1613</v>
      </c>
      <c r="C369" s="8" t="s">
        <v>1614</v>
      </c>
      <c r="D369" s="13">
        <v>45310</v>
      </c>
      <c r="E369" s="9" t="s">
        <v>1615</v>
      </c>
      <c r="F369" s="9" t="s">
        <v>1615</v>
      </c>
      <c r="G369" s="9" t="s">
        <v>92</v>
      </c>
      <c r="H369" s="9" t="s">
        <v>93</v>
      </c>
      <c r="I369" s="14" t="s">
        <v>1616</v>
      </c>
      <c r="J369" s="9">
        <v>13.126196999999999</v>
      </c>
      <c r="K369" s="9">
        <v>101.359475</v>
      </c>
      <c r="L369" s="16" t="s">
        <v>65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 t="s">
        <v>32</v>
      </c>
      <c r="S369" s="9" t="s">
        <v>66</v>
      </c>
      <c r="T369" s="16">
        <v>0</v>
      </c>
      <c r="U369" s="16">
        <v>2</v>
      </c>
      <c r="V369" s="16">
        <v>0</v>
      </c>
      <c r="W369" s="20"/>
      <c r="X369" s="20"/>
      <c r="Y369" s="20"/>
    </row>
    <row r="370" spans="1:25" ht="18.75" customHeight="1">
      <c r="A370" s="34">
        <v>365</v>
      </c>
      <c r="B370" s="19" t="s">
        <v>1617</v>
      </c>
      <c r="C370" s="8" t="s">
        <v>1618</v>
      </c>
      <c r="D370" s="13">
        <v>45310</v>
      </c>
      <c r="E370" s="9" t="s">
        <v>1619</v>
      </c>
      <c r="F370" s="9" t="s">
        <v>1002</v>
      </c>
      <c r="G370" s="9" t="s">
        <v>92</v>
      </c>
      <c r="H370" s="9" t="s">
        <v>93</v>
      </c>
      <c r="I370" s="14" t="s">
        <v>1003</v>
      </c>
      <c r="J370" s="9">
        <v>13.074291000000001</v>
      </c>
      <c r="K370" s="9">
        <v>100.92089</v>
      </c>
      <c r="L370" s="16" t="s">
        <v>65</v>
      </c>
      <c r="M370" s="16">
        <v>0</v>
      </c>
      <c r="N370" s="16">
        <v>0</v>
      </c>
      <c r="O370" s="16">
        <v>1</v>
      </c>
      <c r="P370" s="16">
        <v>0</v>
      </c>
      <c r="Q370" s="16">
        <v>0</v>
      </c>
      <c r="R370" s="16" t="s">
        <v>32</v>
      </c>
      <c r="S370" s="9" t="s">
        <v>66</v>
      </c>
      <c r="T370" s="16">
        <v>0</v>
      </c>
      <c r="U370" s="16">
        <v>2</v>
      </c>
      <c r="V370" s="16">
        <v>0</v>
      </c>
      <c r="W370" s="20"/>
      <c r="X370" s="20"/>
      <c r="Y370" s="20"/>
    </row>
    <row r="371" spans="1:25" ht="18.75" customHeight="1">
      <c r="A371" s="34">
        <v>366</v>
      </c>
      <c r="B371" s="19" t="s">
        <v>1620</v>
      </c>
      <c r="C371" s="8" t="s">
        <v>1621</v>
      </c>
      <c r="D371" s="13">
        <v>45310</v>
      </c>
      <c r="E371" s="9" t="s">
        <v>754</v>
      </c>
      <c r="F371" s="9" t="s">
        <v>1622</v>
      </c>
      <c r="G371" s="9" t="s">
        <v>92</v>
      </c>
      <c r="H371" s="9" t="s">
        <v>93</v>
      </c>
      <c r="I371" s="14" t="s">
        <v>98</v>
      </c>
      <c r="J371" s="9">
        <v>13.26177</v>
      </c>
      <c r="K371" s="9">
        <v>100.94085</v>
      </c>
      <c r="L371" s="16" t="s">
        <v>65</v>
      </c>
      <c r="M371" s="16">
        <v>0</v>
      </c>
      <c r="N371" s="16">
        <v>0</v>
      </c>
      <c r="O371" s="16">
        <v>1</v>
      </c>
      <c r="P371" s="16">
        <v>0</v>
      </c>
      <c r="Q371" s="16">
        <v>0</v>
      </c>
      <c r="R371" s="16" t="s">
        <v>32</v>
      </c>
      <c r="S371" s="9" t="s">
        <v>66</v>
      </c>
      <c r="T371" s="16">
        <v>0</v>
      </c>
      <c r="U371" s="16">
        <v>2</v>
      </c>
      <c r="V371" s="16">
        <v>0</v>
      </c>
      <c r="W371" s="20"/>
      <c r="X371" s="20"/>
      <c r="Y371" s="20"/>
    </row>
    <row r="372" spans="1:25" ht="18.75" customHeight="1">
      <c r="A372" s="34">
        <v>367</v>
      </c>
      <c r="B372" s="19" t="s">
        <v>1623</v>
      </c>
      <c r="C372" s="8" t="s">
        <v>1624</v>
      </c>
      <c r="D372" s="13">
        <v>45310</v>
      </c>
      <c r="E372" s="9" t="s">
        <v>1625</v>
      </c>
      <c r="F372" s="9" t="s">
        <v>1145</v>
      </c>
      <c r="G372" s="9" t="s">
        <v>277</v>
      </c>
      <c r="H372" s="9" t="s">
        <v>93</v>
      </c>
      <c r="I372" s="14" t="s">
        <v>1626</v>
      </c>
      <c r="J372" s="9">
        <v>12.805125</v>
      </c>
      <c r="K372" s="9">
        <v>101.301526</v>
      </c>
      <c r="L372" s="16" t="s">
        <v>65</v>
      </c>
      <c r="M372" s="16">
        <v>0</v>
      </c>
      <c r="N372" s="16">
        <v>0</v>
      </c>
      <c r="O372" s="16">
        <v>1</v>
      </c>
      <c r="P372" s="16">
        <v>0</v>
      </c>
      <c r="Q372" s="16">
        <v>0</v>
      </c>
      <c r="R372" s="16" t="s">
        <v>32</v>
      </c>
      <c r="S372" s="9" t="s">
        <v>66</v>
      </c>
      <c r="T372" s="16">
        <v>0</v>
      </c>
      <c r="U372" s="16">
        <v>2</v>
      </c>
      <c r="V372" s="16">
        <v>0</v>
      </c>
      <c r="W372" s="20"/>
      <c r="X372" s="20"/>
      <c r="Y372" s="20"/>
    </row>
    <row r="373" spans="1:25" ht="18.75" customHeight="1">
      <c r="A373" s="34">
        <v>368</v>
      </c>
      <c r="B373" s="19" t="s">
        <v>1627</v>
      </c>
      <c r="C373" s="8" t="s">
        <v>1628</v>
      </c>
      <c r="D373" s="13">
        <v>45310</v>
      </c>
      <c r="E373" s="9" t="s">
        <v>1629</v>
      </c>
      <c r="F373" s="9" t="s">
        <v>289</v>
      </c>
      <c r="G373" s="9" t="s">
        <v>277</v>
      </c>
      <c r="H373" s="9" t="s">
        <v>93</v>
      </c>
      <c r="I373" s="14" t="s">
        <v>1630</v>
      </c>
      <c r="J373" s="9">
        <v>12.9186</v>
      </c>
      <c r="K373" s="9">
        <v>101.53024000000001</v>
      </c>
      <c r="L373" s="16" t="s">
        <v>65</v>
      </c>
      <c r="M373" s="16">
        <v>0</v>
      </c>
      <c r="N373" s="16">
        <v>0</v>
      </c>
      <c r="O373" s="16">
        <v>1</v>
      </c>
      <c r="P373" s="16">
        <v>0</v>
      </c>
      <c r="Q373" s="16">
        <v>0</v>
      </c>
      <c r="R373" s="16" t="s">
        <v>32</v>
      </c>
      <c r="S373" s="9" t="s">
        <v>66</v>
      </c>
      <c r="T373" s="16">
        <v>0</v>
      </c>
      <c r="U373" s="16">
        <v>2</v>
      </c>
      <c r="V373" s="16">
        <v>0</v>
      </c>
      <c r="W373" s="20"/>
      <c r="X373" s="20"/>
      <c r="Y373" s="20"/>
    </row>
    <row r="374" spans="1:25" ht="18.75" customHeight="1">
      <c r="A374" s="34">
        <v>369</v>
      </c>
      <c r="B374" s="19" t="s">
        <v>1631</v>
      </c>
      <c r="C374" s="8" t="s">
        <v>1632</v>
      </c>
      <c r="D374" s="13">
        <v>45310</v>
      </c>
      <c r="E374" s="9" t="s">
        <v>1633</v>
      </c>
      <c r="F374" s="9" t="s">
        <v>1153</v>
      </c>
      <c r="G374" s="9" t="s">
        <v>277</v>
      </c>
      <c r="H374" s="9" t="s">
        <v>93</v>
      </c>
      <c r="I374" s="14" t="s">
        <v>1154</v>
      </c>
      <c r="J374" s="9">
        <v>12.925276696305099</v>
      </c>
      <c r="K374" s="9">
        <v>101.24950563767</v>
      </c>
      <c r="L374" s="16" t="s">
        <v>65</v>
      </c>
      <c r="M374" s="16">
        <v>0</v>
      </c>
      <c r="N374" s="16">
        <v>0</v>
      </c>
      <c r="O374" s="16">
        <v>1</v>
      </c>
      <c r="P374" s="16">
        <v>0</v>
      </c>
      <c r="Q374" s="16">
        <v>0</v>
      </c>
      <c r="R374" s="16" t="s">
        <v>32</v>
      </c>
      <c r="S374" s="9" t="s">
        <v>66</v>
      </c>
      <c r="T374" s="16">
        <v>0</v>
      </c>
      <c r="U374" s="16">
        <v>2</v>
      </c>
      <c r="V374" s="16">
        <v>0</v>
      </c>
      <c r="W374" s="20"/>
      <c r="X374" s="20"/>
      <c r="Y374" s="20"/>
    </row>
    <row r="375" spans="1:25" ht="18.75" customHeight="1">
      <c r="A375" s="34">
        <v>370</v>
      </c>
      <c r="B375" s="19" t="s">
        <v>1634</v>
      </c>
      <c r="C375" s="8" t="s">
        <v>1635</v>
      </c>
      <c r="D375" s="13">
        <v>45310</v>
      </c>
      <c r="E375" s="9" t="s">
        <v>1636</v>
      </c>
      <c r="F375" s="9" t="s">
        <v>1637</v>
      </c>
      <c r="G375" s="9" t="s">
        <v>122</v>
      </c>
      <c r="H375" s="9" t="s">
        <v>116</v>
      </c>
      <c r="I375" s="14" t="s">
        <v>1638</v>
      </c>
      <c r="J375" s="9">
        <v>11.072343999999999</v>
      </c>
      <c r="K375" s="9">
        <v>99.374487000000002</v>
      </c>
      <c r="L375" s="16" t="s">
        <v>65</v>
      </c>
      <c r="M375" s="16">
        <v>0</v>
      </c>
      <c r="N375" s="16">
        <v>0</v>
      </c>
      <c r="O375" s="16">
        <v>1</v>
      </c>
      <c r="P375" s="16">
        <v>0</v>
      </c>
      <c r="Q375" s="16">
        <v>0</v>
      </c>
      <c r="R375" s="16" t="s">
        <v>32</v>
      </c>
      <c r="S375" s="9" t="s">
        <v>66</v>
      </c>
      <c r="T375" s="16">
        <v>0</v>
      </c>
      <c r="U375" s="16">
        <v>2</v>
      </c>
      <c r="V375" s="16">
        <v>0</v>
      </c>
      <c r="W375" s="20"/>
      <c r="X375" s="20"/>
      <c r="Y375" s="20"/>
    </row>
    <row r="376" spans="1:25" ht="18.75" customHeight="1">
      <c r="A376" s="34">
        <v>371</v>
      </c>
      <c r="B376" s="19" t="s">
        <v>1639</v>
      </c>
      <c r="C376" s="8" t="s">
        <v>1640</v>
      </c>
      <c r="D376" s="13">
        <v>45310</v>
      </c>
      <c r="E376" s="9" t="s">
        <v>1641</v>
      </c>
      <c r="F376" s="9" t="s">
        <v>389</v>
      </c>
      <c r="G376" s="9" t="s">
        <v>390</v>
      </c>
      <c r="H376" s="9" t="s">
        <v>355</v>
      </c>
      <c r="I376" s="14" t="s">
        <v>1642</v>
      </c>
      <c r="J376" s="9">
        <v>7.9608819999999998</v>
      </c>
      <c r="K376" s="9">
        <v>99.912899999999993</v>
      </c>
      <c r="L376" s="16" t="s">
        <v>65</v>
      </c>
      <c r="M376" s="16">
        <v>0</v>
      </c>
      <c r="N376" s="16">
        <v>0</v>
      </c>
      <c r="O376" s="16">
        <v>1</v>
      </c>
      <c r="P376" s="16">
        <v>0</v>
      </c>
      <c r="Q376" s="16">
        <v>0</v>
      </c>
      <c r="R376" s="16" t="s">
        <v>32</v>
      </c>
      <c r="S376" s="9" t="s">
        <v>66</v>
      </c>
      <c r="T376" s="16">
        <v>0</v>
      </c>
      <c r="U376" s="16">
        <v>2</v>
      </c>
      <c r="V376" s="16">
        <v>0</v>
      </c>
      <c r="W376" s="20"/>
      <c r="X376" s="20"/>
      <c r="Y376" s="20"/>
    </row>
    <row r="377" spans="1:25" ht="18.75" customHeight="1">
      <c r="A377" s="34">
        <v>372</v>
      </c>
      <c r="B377" s="19" t="s">
        <v>1643</v>
      </c>
      <c r="C377" s="8" t="s">
        <v>1644</v>
      </c>
      <c r="D377" s="13">
        <v>45310</v>
      </c>
      <c r="E377" s="9" t="s">
        <v>1645</v>
      </c>
      <c r="F377" s="9" t="s">
        <v>1646</v>
      </c>
      <c r="G377" s="9" t="s">
        <v>390</v>
      </c>
      <c r="H377" s="9" t="s">
        <v>355</v>
      </c>
      <c r="I377" s="14" t="s">
        <v>1015</v>
      </c>
      <c r="J377" s="9">
        <v>8.4963429999999995</v>
      </c>
      <c r="K377" s="9">
        <v>99.927691999999993</v>
      </c>
      <c r="L377" s="16" t="s">
        <v>65</v>
      </c>
      <c r="M377" s="16">
        <v>0</v>
      </c>
      <c r="N377" s="16">
        <v>0</v>
      </c>
      <c r="O377" s="16">
        <v>1</v>
      </c>
      <c r="P377" s="16">
        <v>0</v>
      </c>
      <c r="Q377" s="16">
        <v>0</v>
      </c>
      <c r="R377" s="16" t="s">
        <v>32</v>
      </c>
      <c r="S377" s="9" t="s">
        <v>66</v>
      </c>
      <c r="T377" s="16">
        <v>0</v>
      </c>
      <c r="U377" s="16">
        <v>2</v>
      </c>
      <c r="V377" s="16">
        <v>0</v>
      </c>
      <c r="W377" s="20"/>
      <c r="X377" s="20"/>
      <c r="Y377" s="20"/>
    </row>
    <row r="378" spans="1:25" ht="18.75" customHeight="1">
      <c r="A378" s="34">
        <v>373</v>
      </c>
      <c r="B378" s="19" t="s">
        <v>1647</v>
      </c>
      <c r="C378" s="8" t="s">
        <v>1648</v>
      </c>
      <c r="D378" s="13">
        <v>45310</v>
      </c>
      <c r="E378" s="9" t="s">
        <v>1649</v>
      </c>
      <c r="F378" s="9" t="s">
        <v>1650</v>
      </c>
      <c r="G378" s="9" t="s">
        <v>370</v>
      </c>
      <c r="H378" s="9" t="s">
        <v>355</v>
      </c>
      <c r="I378" s="14" t="s">
        <v>1651</v>
      </c>
      <c r="J378" s="9">
        <v>9.2258200000000006</v>
      </c>
      <c r="K378" s="9">
        <v>98.385810000000006</v>
      </c>
      <c r="L378" s="16" t="s">
        <v>65</v>
      </c>
      <c r="M378" s="16">
        <v>0</v>
      </c>
      <c r="N378" s="16">
        <v>0</v>
      </c>
      <c r="O378" s="16">
        <v>1</v>
      </c>
      <c r="P378" s="16">
        <v>0</v>
      </c>
      <c r="Q378" s="16">
        <v>0</v>
      </c>
      <c r="R378" s="16" t="s">
        <v>32</v>
      </c>
      <c r="S378" s="9" t="s">
        <v>66</v>
      </c>
      <c r="T378" s="16">
        <v>0</v>
      </c>
      <c r="U378" s="16">
        <v>2</v>
      </c>
      <c r="V378" s="16">
        <v>0</v>
      </c>
      <c r="W378" s="20"/>
      <c r="X378" s="20"/>
      <c r="Y378" s="20"/>
    </row>
    <row r="379" spans="1:25" ht="18.75" customHeight="1">
      <c r="A379" s="34">
        <v>374</v>
      </c>
      <c r="B379" s="19" t="s">
        <v>1652</v>
      </c>
      <c r="C379" s="8" t="s">
        <v>1653</v>
      </c>
      <c r="D379" s="13">
        <v>45310</v>
      </c>
      <c r="E379" s="9" t="s">
        <v>1654</v>
      </c>
      <c r="F379" s="9" t="s">
        <v>1337</v>
      </c>
      <c r="G379" s="9" t="s">
        <v>384</v>
      </c>
      <c r="H379" s="9" t="s">
        <v>355</v>
      </c>
      <c r="I379" s="14" t="s">
        <v>385</v>
      </c>
      <c r="J379" s="9">
        <v>7.5607879999999996</v>
      </c>
      <c r="K379" s="9">
        <v>99.5943465</v>
      </c>
      <c r="L379" s="16" t="s">
        <v>65</v>
      </c>
      <c r="M379" s="16">
        <v>0</v>
      </c>
      <c r="N379" s="16">
        <v>0</v>
      </c>
      <c r="O379" s="16">
        <v>1</v>
      </c>
      <c r="P379" s="16">
        <v>0</v>
      </c>
      <c r="Q379" s="16">
        <v>0</v>
      </c>
      <c r="R379" s="16" t="s">
        <v>32</v>
      </c>
      <c r="S379" s="9" t="s">
        <v>66</v>
      </c>
      <c r="T379" s="16">
        <v>0</v>
      </c>
      <c r="U379" s="16">
        <v>2</v>
      </c>
      <c r="V379" s="16">
        <v>0</v>
      </c>
      <c r="W379" s="20"/>
      <c r="X379" s="20"/>
      <c r="Y379" s="20"/>
    </row>
    <row r="380" spans="1:25" ht="18.75" customHeight="1">
      <c r="A380" s="34">
        <v>375</v>
      </c>
      <c r="B380" s="19" t="s">
        <v>1655</v>
      </c>
      <c r="C380" s="8" t="s">
        <v>1656</v>
      </c>
      <c r="D380" s="13">
        <v>45310</v>
      </c>
      <c r="E380" s="9" t="s">
        <v>1657</v>
      </c>
      <c r="F380" s="9" t="s">
        <v>1657</v>
      </c>
      <c r="G380" s="9" t="s">
        <v>384</v>
      </c>
      <c r="H380" s="9" t="s">
        <v>355</v>
      </c>
      <c r="I380" s="14" t="s">
        <v>1658</v>
      </c>
      <c r="J380" s="9">
        <v>7.3782427999999998</v>
      </c>
      <c r="K380" s="9">
        <v>99.6748379</v>
      </c>
      <c r="L380" s="16" t="s">
        <v>65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6" t="s">
        <v>32</v>
      </c>
      <c r="S380" s="9" t="s">
        <v>66</v>
      </c>
      <c r="T380" s="16">
        <v>0</v>
      </c>
      <c r="U380" s="16">
        <v>2</v>
      </c>
      <c r="V380" s="16">
        <v>0</v>
      </c>
      <c r="W380" s="20"/>
      <c r="X380" s="20"/>
      <c r="Y380" s="20"/>
    </row>
    <row r="381" spans="1:25" ht="18.75" customHeight="1">
      <c r="A381" s="34">
        <v>376</v>
      </c>
      <c r="B381" s="19" t="s">
        <v>1659</v>
      </c>
      <c r="C381" s="8" t="s">
        <v>1660</v>
      </c>
      <c r="D381" s="13">
        <v>45310</v>
      </c>
      <c r="E381" s="9" t="s">
        <v>1661</v>
      </c>
      <c r="F381" s="9" t="s">
        <v>1646</v>
      </c>
      <c r="G381" s="9" t="s">
        <v>390</v>
      </c>
      <c r="H381" s="9" t="s">
        <v>355</v>
      </c>
      <c r="I381" s="14" t="s">
        <v>1015</v>
      </c>
      <c r="J381" s="9">
        <v>8.4839800000000007</v>
      </c>
      <c r="K381" s="9">
        <v>99.925308999999999</v>
      </c>
      <c r="L381" s="16" t="s">
        <v>65</v>
      </c>
      <c r="M381" s="16">
        <v>0</v>
      </c>
      <c r="N381" s="16">
        <v>0</v>
      </c>
      <c r="O381" s="16">
        <v>1</v>
      </c>
      <c r="P381" s="16">
        <v>0</v>
      </c>
      <c r="Q381" s="16">
        <v>0</v>
      </c>
      <c r="R381" s="16" t="s">
        <v>32</v>
      </c>
      <c r="S381" s="9" t="s">
        <v>66</v>
      </c>
      <c r="T381" s="16">
        <v>0</v>
      </c>
      <c r="U381" s="16">
        <v>2</v>
      </c>
      <c r="V381" s="16">
        <v>0</v>
      </c>
      <c r="W381" s="20"/>
      <c r="X381" s="20"/>
      <c r="Y381" s="20"/>
    </row>
    <row r="382" spans="1:25" ht="18.75" customHeight="1">
      <c r="A382" s="34">
        <v>377</v>
      </c>
      <c r="B382" s="19" t="s">
        <v>1662</v>
      </c>
      <c r="C382" s="8" t="s">
        <v>1663</v>
      </c>
      <c r="D382" s="13">
        <v>45310</v>
      </c>
      <c r="E382" s="9" t="s">
        <v>1664</v>
      </c>
      <c r="F382" s="9" t="s">
        <v>946</v>
      </c>
      <c r="G382" s="9" t="s">
        <v>375</v>
      </c>
      <c r="H382" s="9" t="s">
        <v>355</v>
      </c>
      <c r="I382" s="14" t="s">
        <v>1665</v>
      </c>
      <c r="J382" s="9">
        <v>8.1718109999999999</v>
      </c>
      <c r="K382" s="9">
        <v>98.298972199999994</v>
      </c>
      <c r="L382" s="16" t="s">
        <v>65</v>
      </c>
      <c r="M382" s="16">
        <v>0</v>
      </c>
      <c r="N382" s="16">
        <v>0</v>
      </c>
      <c r="O382" s="16">
        <v>1</v>
      </c>
      <c r="P382" s="16">
        <v>0</v>
      </c>
      <c r="Q382" s="16">
        <v>0</v>
      </c>
      <c r="R382" s="16" t="s">
        <v>32</v>
      </c>
      <c r="S382" s="9" t="s">
        <v>66</v>
      </c>
      <c r="T382" s="16">
        <v>0</v>
      </c>
      <c r="U382" s="16">
        <v>2</v>
      </c>
      <c r="V382" s="16">
        <v>0</v>
      </c>
      <c r="W382" s="20"/>
      <c r="X382" s="20"/>
      <c r="Y382" s="20"/>
    </row>
    <row r="383" spans="1:25" ht="18.75" customHeight="1">
      <c r="A383" s="34">
        <v>378</v>
      </c>
      <c r="B383" s="19" t="s">
        <v>1666</v>
      </c>
      <c r="C383" s="8" t="s">
        <v>1667</v>
      </c>
      <c r="D383" s="13">
        <v>45310</v>
      </c>
      <c r="E383" s="9" t="s">
        <v>1054</v>
      </c>
      <c r="F383" s="9" t="s">
        <v>1668</v>
      </c>
      <c r="G383" s="9" t="s">
        <v>905</v>
      </c>
      <c r="H383" s="9" t="s">
        <v>401</v>
      </c>
      <c r="I383" s="14" t="s">
        <v>1669</v>
      </c>
      <c r="J383" s="9">
        <v>6.8032599999999999</v>
      </c>
      <c r="K383" s="9">
        <v>101.14037399999999</v>
      </c>
      <c r="L383" s="16" t="s">
        <v>65</v>
      </c>
      <c r="M383" s="16">
        <v>0</v>
      </c>
      <c r="N383" s="16">
        <v>0</v>
      </c>
      <c r="O383" s="16">
        <v>1</v>
      </c>
      <c r="P383" s="16">
        <v>0</v>
      </c>
      <c r="Q383" s="16">
        <v>0</v>
      </c>
      <c r="R383" s="16" t="s">
        <v>32</v>
      </c>
      <c r="S383" s="9" t="s">
        <v>66</v>
      </c>
      <c r="T383" s="16">
        <v>0</v>
      </c>
      <c r="U383" s="16">
        <v>2</v>
      </c>
      <c r="V383" s="16">
        <v>0</v>
      </c>
      <c r="W383" s="20"/>
      <c r="X383" s="20"/>
      <c r="Y383" s="20"/>
    </row>
    <row r="384" spans="1:25" ht="18.75" customHeight="1">
      <c r="A384" s="24" t="s">
        <v>1486</v>
      </c>
      <c r="B384" s="19" t="s">
        <v>59</v>
      </c>
      <c r="C384" s="8" t="s">
        <v>60</v>
      </c>
      <c r="D384" s="13">
        <v>45310</v>
      </c>
      <c r="E384" s="9" t="s">
        <v>61</v>
      </c>
      <c r="F384" s="9" t="s">
        <v>61</v>
      </c>
      <c r="G384" s="9" t="s">
        <v>62</v>
      </c>
      <c r="H384" s="9" t="s">
        <v>63</v>
      </c>
      <c r="I384" s="14"/>
      <c r="J384" s="9">
        <v>14.692632679999999</v>
      </c>
      <c r="K384" s="9">
        <v>101.40573120000001</v>
      </c>
      <c r="L384" s="16" t="s">
        <v>65</v>
      </c>
      <c r="M384" s="16">
        <v>0</v>
      </c>
      <c r="N384" s="16">
        <v>0</v>
      </c>
      <c r="O384" s="16">
        <v>1</v>
      </c>
      <c r="P384" s="16">
        <v>0</v>
      </c>
      <c r="Q384" s="16">
        <v>0</v>
      </c>
      <c r="R384" s="16" t="s">
        <v>32</v>
      </c>
      <c r="S384" s="9" t="s">
        <v>66</v>
      </c>
      <c r="T384" s="16">
        <v>0</v>
      </c>
      <c r="U384" s="16">
        <v>2</v>
      </c>
      <c r="V384" s="16">
        <v>0</v>
      </c>
      <c r="W384" s="20"/>
      <c r="X384" s="20"/>
      <c r="Y384" s="20"/>
    </row>
    <row r="385" spans="1:25" ht="18.75" customHeight="1">
      <c r="A385" s="24">
        <v>379</v>
      </c>
      <c r="B385" s="19" t="s">
        <v>1670</v>
      </c>
      <c r="C385" s="8" t="s">
        <v>1671</v>
      </c>
      <c r="D385" s="13">
        <v>45313</v>
      </c>
      <c r="E385" s="9" t="s">
        <v>70</v>
      </c>
      <c r="F385" s="9" t="s">
        <v>846</v>
      </c>
      <c r="G385" s="9" t="s">
        <v>52</v>
      </c>
      <c r="H385" s="9" t="s">
        <v>53</v>
      </c>
      <c r="I385" s="14" t="s">
        <v>1672</v>
      </c>
      <c r="J385" s="9">
        <v>15.2738759811091</v>
      </c>
      <c r="K385" s="9">
        <v>104.850279211638</v>
      </c>
      <c r="L385" s="16" t="s">
        <v>407</v>
      </c>
      <c r="M385" s="16">
        <v>1</v>
      </c>
      <c r="N385" s="16">
        <v>0</v>
      </c>
      <c r="O385" s="16">
        <v>0</v>
      </c>
      <c r="P385" s="16">
        <v>0</v>
      </c>
      <c r="Q385" s="16">
        <v>0</v>
      </c>
      <c r="R385" s="16" t="s">
        <v>21</v>
      </c>
      <c r="S385" s="9" t="s">
        <v>66</v>
      </c>
      <c r="T385" s="16">
        <v>0</v>
      </c>
      <c r="U385" s="16">
        <v>1</v>
      </c>
      <c r="V385" s="16">
        <v>0</v>
      </c>
      <c r="W385" s="20"/>
      <c r="X385" s="20"/>
      <c r="Y385" s="20"/>
    </row>
    <row r="386" spans="1:25" ht="18.75" customHeight="1">
      <c r="A386" s="24">
        <v>380</v>
      </c>
      <c r="B386" s="19" t="s">
        <v>1673</v>
      </c>
      <c r="C386" s="8" t="s">
        <v>1674</v>
      </c>
      <c r="D386" s="13">
        <v>45313</v>
      </c>
      <c r="E386" s="9" t="s">
        <v>1675</v>
      </c>
      <c r="F386" s="9" t="s">
        <v>91</v>
      </c>
      <c r="G386" s="9" t="s">
        <v>92</v>
      </c>
      <c r="H386" s="9" t="s">
        <v>93</v>
      </c>
      <c r="I386" s="14" t="s">
        <v>1676</v>
      </c>
      <c r="J386" s="9">
        <v>12.859344294006799</v>
      </c>
      <c r="K386" s="9">
        <v>100.92290077905901</v>
      </c>
      <c r="L386" s="16" t="s">
        <v>407</v>
      </c>
      <c r="M386" s="16">
        <v>1</v>
      </c>
      <c r="N386" s="16">
        <v>0</v>
      </c>
      <c r="O386" s="16">
        <v>0</v>
      </c>
      <c r="P386" s="16">
        <v>0</v>
      </c>
      <c r="Q386" s="16">
        <v>0</v>
      </c>
      <c r="R386" s="16" t="s">
        <v>21</v>
      </c>
      <c r="S386" s="9" t="s">
        <v>66</v>
      </c>
      <c r="T386" s="16">
        <v>0</v>
      </c>
      <c r="U386" s="16">
        <v>1</v>
      </c>
      <c r="V386" s="16">
        <v>0</v>
      </c>
      <c r="W386" s="20"/>
      <c r="X386" s="20"/>
      <c r="Y386" s="20"/>
    </row>
    <row r="387" spans="1:25" ht="18.75" customHeight="1">
      <c r="A387" s="24">
        <v>381</v>
      </c>
      <c r="B387" s="19" t="s">
        <v>1677</v>
      </c>
      <c r="C387" s="8" t="s">
        <v>1678</v>
      </c>
      <c r="D387" s="13">
        <v>45313</v>
      </c>
      <c r="E387" s="9" t="s">
        <v>1679</v>
      </c>
      <c r="F387" s="9" t="s">
        <v>1680</v>
      </c>
      <c r="G387" s="9" t="s">
        <v>375</v>
      </c>
      <c r="H387" s="9" t="s">
        <v>355</v>
      </c>
      <c r="I387" s="14" t="s">
        <v>1681</v>
      </c>
      <c r="J387" s="9">
        <v>7.8840874072192797</v>
      </c>
      <c r="K387" s="9">
        <v>98.397431367903195</v>
      </c>
      <c r="L387" s="16" t="s">
        <v>407</v>
      </c>
      <c r="M387" s="16">
        <v>1</v>
      </c>
      <c r="N387" s="16">
        <v>0</v>
      </c>
      <c r="O387" s="16">
        <v>0</v>
      </c>
      <c r="P387" s="16">
        <v>0</v>
      </c>
      <c r="Q387" s="16">
        <v>0</v>
      </c>
      <c r="R387" s="16" t="s">
        <v>21</v>
      </c>
      <c r="S387" s="9" t="s">
        <v>66</v>
      </c>
      <c r="T387" s="16">
        <v>0</v>
      </c>
      <c r="U387" s="16">
        <v>1</v>
      </c>
      <c r="V387" s="16">
        <v>0</v>
      </c>
      <c r="W387" s="20"/>
      <c r="X387" s="20"/>
      <c r="Y387" s="20"/>
    </row>
    <row r="388" spans="1:25" ht="18.75" customHeight="1">
      <c r="A388" s="24">
        <v>382</v>
      </c>
      <c r="B388" s="19" t="s">
        <v>1682</v>
      </c>
      <c r="C388" s="8" t="s">
        <v>1683</v>
      </c>
      <c r="D388" s="13">
        <v>45313</v>
      </c>
      <c r="E388" s="9" t="s">
        <v>1684</v>
      </c>
      <c r="F388" s="9" t="s">
        <v>395</v>
      </c>
      <c r="G388" s="9" t="s">
        <v>390</v>
      </c>
      <c r="H388" s="9" t="s">
        <v>355</v>
      </c>
      <c r="I388" s="14" t="s">
        <v>396</v>
      </c>
      <c r="J388" s="9">
        <v>8.1329673000000007</v>
      </c>
      <c r="K388" s="9">
        <v>99.672759499999998</v>
      </c>
      <c r="L388" s="16" t="s">
        <v>407</v>
      </c>
      <c r="M388" s="16">
        <v>1</v>
      </c>
      <c r="N388" s="16">
        <v>0</v>
      </c>
      <c r="O388" s="16">
        <v>0</v>
      </c>
      <c r="P388" s="16">
        <v>0</v>
      </c>
      <c r="Q388" s="16">
        <v>0</v>
      </c>
      <c r="R388" s="16" t="s">
        <v>21</v>
      </c>
      <c r="S388" s="9" t="s">
        <v>66</v>
      </c>
      <c r="T388" s="16">
        <v>0</v>
      </c>
      <c r="U388" s="16">
        <v>1</v>
      </c>
      <c r="V388" s="16">
        <v>0</v>
      </c>
      <c r="W388" s="20"/>
      <c r="X388" s="20"/>
      <c r="Y388" s="20"/>
    </row>
    <row r="389" spans="1:25" ht="18.75" customHeight="1">
      <c r="A389" s="24">
        <v>383</v>
      </c>
      <c r="B389" s="19" t="s">
        <v>1685</v>
      </c>
      <c r="C389" s="8" t="s">
        <v>1686</v>
      </c>
      <c r="D389" s="13">
        <v>45313</v>
      </c>
      <c r="E389" s="9" t="s">
        <v>1687</v>
      </c>
      <c r="F389" s="9" t="s">
        <v>1688</v>
      </c>
      <c r="G389" s="9" t="s">
        <v>360</v>
      </c>
      <c r="H389" s="9" t="s">
        <v>355</v>
      </c>
      <c r="I389" s="14" t="s">
        <v>1689</v>
      </c>
      <c r="J389" s="9">
        <v>7.5297501000000002</v>
      </c>
      <c r="K389" s="9">
        <v>99.091052500000004</v>
      </c>
      <c r="L389" s="16" t="s">
        <v>407</v>
      </c>
      <c r="M389" s="16">
        <v>1</v>
      </c>
      <c r="N389" s="16">
        <v>0</v>
      </c>
      <c r="O389" s="16">
        <v>0</v>
      </c>
      <c r="P389" s="16">
        <v>0</v>
      </c>
      <c r="Q389" s="16">
        <v>0</v>
      </c>
      <c r="R389" s="16" t="s">
        <v>21</v>
      </c>
      <c r="S389" s="9" t="s">
        <v>66</v>
      </c>
      <c r="T389" s="16">
        <v>0</v>
      </c>
      <c r="U389" s="16">
        <v>1</v>
      </c>
      <c r="V389" s="16">
        <v>0</v>
      </c>
      <c r="W389" s="20"/>
      <c r="X389" s="20"/>
      <c r="Y389" s="20"/>
    </row>
    <row r="390" spans="1:25" ht="18.75" customHeight="1">
      <c r="A390" s="24">
        <v>384</v>
      </c>
      <c r="B390" s="19" t="s">
        <v>1690</v>
      </c>
      <c r="C390" s="8" t="s">
        <v>1691</v>
      </c>
      <c r="D390" s="13">
        <v>45320</v>
      </c>
      <c r="E390" s="9" t="s">
        <v>1692</v>
      </c>
      <c r="F390" s="9" t="s">
        <v>700</v>
      </c>
      <c r="G390" s="9" t="s">
        <v>216</v>
      </c>
      <c r="H390" s="9" t="s">
        <v>201</v>
      </c>
      <c r="I390" s="14" t="s">
        <v>455</v>
      </c>
      <c r="J390" s="9">
        <v>17.368285310000001</v>
      </c>
      <c r="K390" s="9">
        <v>102.76061780000001</v>
      </c>
      <c r="L390" s="16" t="s">
        <v>65</v>
      </c>
      <c r="M390" s="16">
        <v>0</v>
      </c>
      <c r="N390" s="16">
        <v>0</v>
      </c>
      <c r="O390" s="16">
        <v>1</v>
      </c>
      <c r="P390" s="16">
        <v>0</v>
      </c>
      <c r="Q390" s="16">
        <v>0</v>
      </c>
      <c r="R390" s="16" t="s">
        <v>32</v>
      </c>
      <c r="S390" s="9" t="s">
        <v>66</v>
      </c>
      <c r="T390" s="16">
        <v>0</v>
      </c>
      <c r="U390" s="16">
        <v>2</v>
      </c>
      <c r="V390" s="16">
        <v>0</v>
      </c>
      <c r="W390" s="20"/>
      <c r="X390" s="20"/>
      <c r="Y390" s="20"/>
    </row>
    <row r="391" spans="1:25" ht="18.75" customHeight="1">
      <c r="A391" s="24">
        <v>385</v>
      </c>
      <c r="B391" s="19" t="s">
        <v>1693</v>
      </c>
      <c r="C391" s="8" t="s">
        <v>1694</v>
      </c>
      <c r="D391" s="13">
        <v>45320</v>
      </c>
      <c r="E391" s="9" t="s">
        <v>1695</v>
      </c>
      <c r="F391" s="9" t="s">
        <v>1696</v>
      </c>
      <c r="G391" s="9" t="s">
        <v>115</v>
      </c>
      <c r="H391" s="9" t="s">
        <v>116</v>
      </c>
      <c r="I391" s="14" t="s">
        <v>355</v>
      </c>
      <c r="J391" s="9">
        <v>13.06028912</v>
      </c>
      <c r="K391" s="9">
        <v>99.983303329999998</v>
      </c>
      <c r="L391" s="16" t="s">
        <v>65</v>
      </c>
      <c r="M391" s="16">
        <v>0</v>
      </c>
      <c r="N391" s="16">
        <v>0</v>
      </c>
      <c r="O391" s="16">
        <v>1</v>
      </c>
      <c r="P391" s="16">
        <v>0</v>
      </c>
      <c r="Q391" s="16">
        <v>0</v>
      </c>
      <c r="R391" s="16" t="s">
        <v>32</v>
      </c>
      <c r="S391" s="9" t="s">
        <v>66</v>
      </c>
      <c r="T391" s="16">
        <v>0</v>
      </c>
      <c r="U391" s="16">
        <v>2</v>
      </c>
      <c r="V391" s="16">
        <v>0</v>
      </c>
      <c r="W391" s="20"/>
      <c r="X391" s="20"/>
      <c r="Y391" s="20"/>
    </row>
    <row r="392" spans="1:25" ht="18.75" customHeight="1">
      <c r="A392" s="24">
        <v>386</v>
      </c>
      <c r="B392" s="19" t="s">
        <v>1697</v>
      </c>
      <c r="C392" s="8" t="s">
        <v>1698</v>
      </c>
      <c r="D392" s="13">
        <v>45320</v>
      </c>
      <c r="E392" s="9" t="s">
        <v>1461</v>
      </c>
      <c r="F392" s="9" t="s">
        <v>1461</v>
      </c>
      <c r="G392" s="9" t="s">
        <v>189</v>
      </c>
      <c r="H392" s="9" t="s">
        <v>46</v>
      </c>
      <c r="I392" s="14" t="s">
        <v>1699</v>
      </c>
      <c r="J392" s="9">
        <v>16.632287399999999</v>
      </c>
      <c r="K392" s="9">
        <v>100.99755709999999</v>
      </c>
      <c r="L392" s="16"/>
      <c r="M392" s="16"/>
      <c r="N392" s="16"/>
      <c r="O392" s="16"/>
      <c r="P392" s="16"/>
      <c r="Q392" s="16"/>
      <c r="R392" s="16"/>
      <c r="S392" s="9"/>
      <c r="T392" s="16"/>
      <c r="U392" s="16"/>
      <c r="V392" s="16"/>
      <c r="W392" s="20"/>
      <c r="X392" s="20"/>
      <c r="Y392" s="20"/>
    </row>
    <row r="393" spans="1:25" ht="18.75" customHeight="1">
      <c r="A393" s="24">
        <v>387</v>
      </c>
      <c r="B393" s="19" t="s">
        <v>1700</v>
      </c>
      <c r="C393" s="8" t="s">
        <v>1701</v>
      </c>
      <c r="D393" s="13">
        <v>45320</v>
      </c>
      <c r="E393" s="9" t="s">
        <v>1702</v>
      </c>
      <c r="F393" s="9" t="s">
        <v>1703</v>
      </c>
      <c r="G393" s="9" t="s">
        <v>832</v>
      </c>
      <c r="H393" s="9" t="s">
        <v>183</v>
      </c>
      <c r="I393" s="14" t="s">
        <v>1704</v>
      </c>
      <c r="J393" s="9">
        <v>15.226005000000001</v>
      </c>
      <c r="K393" s="9">
        <v>101.127494</v>
      </c>
      <c r="L393" s="16" t="s">
        <v>65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 t="s">
        <v>32</v>
      </c>
      <c r="S393" s="9" t="s">
        <v>66</v>
      </c>
      <c r="T393" s="16">
        <v>0</v>
      </c>
      <c r="U393" s="16">
        <v>2</v>
      </c>
      <c r="V393" s="16">
        <v>0</v>
      </c>
      <c r="W393" s="20"/>
      <c r="X393" s="20"/>
      <c r="Y393" s="20"/>
    </row>
    <row r="394" spans="1:25" ht="18.75" customHeight="1">
      <c r="A394" s="24">
        <v>388</v>
      </c>
      <c r="B394" s="19" t="s">
        <v>1705</v>
      </c>
      <c r="C394" s="8" t="s">
        <v>1706</v>
      </c>
      <c r="D394" s="13">
        <v>45320</v>
      </c>
      <c r="E394" s="9" t="s">
        <v>1707</v>
      </c>
      <c r="F394" s="9" t="s">
        <v>1307</v>
      </c>
      <c r="G394" s="9" t="s">
        <v>182</v>
      </c>
      <c r="H394" s="9" t="s">
        <v>183</v>
      </c>
      <c r="I394" s="14" t="s">
        <v>1708</v>
      </c>
      <c r="J394" s="9">
        <v>15.707573</v>
      </c>
      <c r="K394" s="9">
        <v>100.08807400000001</v>
      </c>
      <c r="L394" s="16" t="s">
        <v>65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 t="s">
        <v>32</v>
      </c>
      <c r="S394" s="9" t="s">
        <v>66</v>
      </c>
      <c r="T394" s="16">
        <v>0</v>
      </c>
      <c r="U394" s="16">
        <v>2</v>
      </c>
      <c r="V394" s="16">
        <v>0</v>
      </c>
      <c r="W394" s="20"/>
      <c r="X394" s="20"/>
      <c r="Y394" s="20"/>
    </row>
    <row r="395" spans="1:25" ht="18.75" customHeight="1">
      <c r="A395" s="24">
        <v>389</v>
      </c>
      <c r="B395" s="19" t="s">
        <v>1709</v>
      </c>
      <c r="C395" s="8" t="s">
        <v>1710</v>
      </c>
      <c r="D395" s="13">
        <v>45320</v>
      </c>
      <c r="E395" s="9" t="s">
        <v>1711</v>
      </c>
      <c r="F395" s="9" t="s">
        <v>1711</v>
      </c>
      <c r="G395" s="9" t="s">
        <v>216</v>
      </c>
      <c r="H395" s="9" t="s">
        <v>201</v>
      </c>
      <c r="I395" s="14" t="s">
        <v>1712</v>
      </c>
      <c r="J395" s="9">
        <v>17.119793999999999</v>
      </c>
      <c r="K395" s="9">
        <v>102.988851</v>
      </c>
      <c r="L395" s="16" t="s">
        <v>65</v>
      </c>
      <c r="M395" s="16">
        <v>0</v>
      </c>
      <c r="N395" s="16">
        <v>0</v>
      </c>
      <c r="O395" s="16">
        <v>1</v>
      </c>
      <c r="P395" s="16">
        <v>0</v>
      </c>
      <c r="Q395" s="16">
        <v>0</v>
      </c>
      <c r="R395" s="16" t="s">
        <v>32</v>
      </c>
      <c r="S395" s="9" t="s">
        <v>66</v>
      </c>
      <c r="T395" s="16">
        <v>0</v>
      </c>
      <c r="U395" s="16">
        <v>2</v>
      </c>
      <c r="V395" s="16">
        <v>0</v>
      </c>
      <c r="W395" s="20"/>
      <c r="X395" s="20"/>
      <c r="Y395" s="20"/>
    </row>
    <row r="396" spans="1:25" ht="18.75" customHeight="1">
      <c r="A396" s="24">
        <v>390</v>
      </c>
      <c r="B396" s="19" t="s">
        <v>1713</v>
      </c>
      <c r="C396" s="8" t="s">
        <v>1714</v>
      </c>
      <c r="D396" s="13">
        <v>45320</v>
      </c>
      <c r="E396" s="9" t="s">
        <v>1261</v>
      </c>
      <c r="F396" s="9" t="s">
        <v>1261</v>
      </c>
      <c r="G396" s="9" t="s">
        <v>1091</v>
      </c>
      <c r="H396" s="9" t="s">
        <v>201</v>
      </c>
      <c r="I396" s="14" t="s">
        <v>1715</v>
      </c>
      <c r="J396" s="9">
        <v>17.891755</v>
      </c>
      <c r="K396" s="9">
        <v>101.6433863</v>
      </c>
      <c r="L396" s="16" t="s">
        <v>65</v>
      </c>
      <c r="M396" s="16">
        <v>0</v>
      </c>
      <c r="N396" s="16">
        <v>0</v>
      </c>
      <c r="O396" s="16">
        <v>1</v>
      </c>
      <c r="P396" s="16">
        <v>0</v>
      </c>
      <c r="Q396" s="16">
        <v>0</v>
      </c>
      <c r="R396" s="16" t="s">
        <v>32</v>
      </c>
      <c r="S396" s="9" t="s">
        <v>66</v>
      </c>
      <c r="T396" s="16">
        <v>0</v>
      </c>
      <c r="U396" s="16">
        <v>2</v>
      </c>
      <c r="V396" s="16">
        <v>0</v>
      </c>
      <c r="W396" s="20"/>
      <c r="X396" s="20"/>
      <c r="Y396" s="20"/>
    </row>
    <row r="397" spans="1:25" ht="18.75" customHeight="1">
      <c r="A397" s="24">
        <v>391</v>
      </c>
      <c r="B397" s="19" t="s">
        <v>1716</v>
      </c>
      <c r="C397" s="8" t="s">
        <v>1717</v>
      </c>
      <c r="D397" s="13">
        <v>45320</v>
      </c>
      <c r="E397" s="9" t="s">
        <v>1718</v>
      </c>
      <c r="F397" s="9" t="s">
        <v>1719</v>
      </c>
      <c r="G397" s="9" t="s">
        <v>200</v>
      </c>
      <c r="H397" s="9" t="s">
        <v>201</v>
      </c>
      <c r="I397" s="14" t="s">
        <v>202</v>
      </c>
      <c r="J397" s="9">
        <v>17.862053</v>
      </c>
      <c r="K397" s="9">
        <v>102.749375</v>
      </c>
      <c r="L397" s="16" t="s">
        <v>65</v>
      </c>
      <c r="M397" s="16">
        <v>0</v>
      </c>
      <c r="N397" s="16">
        <v>0</v>
      </c>
      <c r="O397" s="16">
        <v>1</v>
      </c>
      <c r="P397" s="16">
        <v>0</v>
      </c>
      <c r="Q397" s="16">
        <v>0</v>
      </c>
      <c r="R397" s="16" t="s">
        <v>32</v>
      </c>
      <c r="S397" s="9" t="s">
        <v>66</v>
      </c>
      <c r="T397" s="16">
        <v>0</v>
      </c>
      <c r="U397" s="16">
        <v>2</v>
      </c>
      <c r="V397" s="16">
        <v>0</v>
      </c>
      <c r="W397" s="20"/>
      <c r="X397" s="20"/>
      <c r="Y397" s="20"/>
    </row>
    <row r="398" spans="1:25" ht="18.75" customHeight="1">
      <c r="A398" s="24">
        <v>392</v>
      </c>
      <c r="B398" s="19" t="s">
        <v>1720</v>
      </c>
      <c r="C398" s="8" t="s">
        <v>1721</v>
      </c>
      <c r="D398" s="13">
        <v>45320</v>
      </c>
      <c r="E398" s="9" t="s">
        <v>1722</v>
      </c>
      <c r="F398" s="9" t="s">
        <v>1723</v>
      </c>
      <c r="G398" s="9" t="s">
        <v>534</v>
      </c>
      <c r="H398" s="9" t="s">
        <v>93</v>
      </c>
      <c r="I398" s="14" t="s">
        <v>1724</v>
      </c>
      <c r="J398" s="9">
        <v>13.721765</v>
      </c>
      <c r="K398" s="9">
        <v>101.31787199999999</v>
      </c>
      <c r="L398" s="16" t="s">
        <v>65</v>
      </c>
      <c r="M398" s="16">
        <v>0</v>
      </c>
      <c r="N398" s="16">
        <v>0</v>
      </c>
      <c r="O398" s="16">
        <v>1</v>
      </c>
      <c r="P398" s="16">
        <v>0</v>
      </c>
      <c r="Q398" s="16">
        <v>0</v>
      </c>
      <c r="R398" s="16" t="s">
        <v>32</v>
      </c>
      <c r="S398" s="9" t="s">
        <v>66</v>
      </c>
      <c r="T398" s="16">
        <v>0</v>
      </c>
      <c r="U398" s="16">
        <v>2</v>
      </c>
      <c r="V398" s="16">
        <v>0</v>
      </c>
      <c r="W398" s="20"/>
      <c r="X398" s="20"/>
      <c r="Y398" s="20"/>
    </row>
    <row r="399" spans="1:25" ht="18.75" customHeight="1">
      <c r="A399" s="24">
        <v>393</v>
      </c>
      <c r="B399" s="19" t="s">
        <v>1725</v>
      </c>
      <c r="C399" s="8" t="s">
        <v>1726</v>
      </c>
      <c r="D399" s="13">
        <v>45320</v>
      </c>
      <c r="E399" s="9" t="s">
        <v>925</v>
      </c>
      <c r="F399" s="9" t="s">
        <v>926</v>
      </c>
      <c r="G399" s="9" t="s">
        <v>109</v>
      </c>
      <c r="H399" s="9" t="s">
        <v>104</v>
      </c>
      <c r="I399" s="14" t="s">
        <v>1727</v>
      </c>
      <c r="J399" s="9">
        <v>13.705175000000001</v>
      </c>
      <c r="K399" s="9">
        <v>100.317018</v>
      </c>
      <c r="L399" s="16" t="s">
        <v>65</v>
      </c>
      <c r="M399" s="16">
        <v>0</v>
      </c>
      <c r="N399" s="16">
        <v>0</v>
      </c>
      <c r="O399" s="16">
        <v>1</v>
      </c>
      <c r="P399" s="16">
        <v>0</v>
      </c>
      <c r="Q399" s="16">
        <v>0</v>
      </c>
      <c r="R399" s="16" t="s">
        <v>32</v>
      </c>
      <c r="S399" s="9" t="s">
        <v>66</v>
      </c>
      <c r="T399" s="16">
        <v>0</v>
      </c>
      <c r="U399" s="16">
        <v>2</v>
      </c>
      <c r="V399" s="16">
        <v>0</v>
      </c>
      <c r="W399" s="20"/>
      <c r="X399" s="20"/>
      <c r="Y399" s="20"/>
    </row>
    <row r="400" spans="1:25" ht="18.75" customHeight="1">
      <c r="A400" s="24">
        <v>394</v>
      </c>
      <c r="B400" s="19" t="s">
        <v>1728</v>
      </c>
      <c r="C400" s="8" t="s">
        <v>1729</v>
      </c>
      <c r="D400" s="13">
        <v>45320</v>
      </c>
      <c r="E400" s="9" t="s">
        <v>1730</v>
      </c>
      <c r="F400" s="9" t="s">
        <v>930</v>
      </c>
      <c r="G400" s="9" t="s">
        <v>109</v>
      </c>
      <c r="H400" s="9" t="s">
        <v>104</v>
      </c>
      <c r="I400" s="14" t="s">
        <v>1731</v>
      </c>
      <c r="J400" s="9">
        <v>13.539376000000001</v>
      </c>
      <c r="K400" s="9">
        <v>100.230024</v>
      </c>
      <c r="L400" s="16" t="s">
        <v>65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 t="s">
        <v>32</v>
      </c>
      <c r="S400" s="9" t="s">
        <v>66</v>
      </c>
      <c r="T400" s="16">
        <v>0</v>
      </c>
      <c r="U400" s="16">
        <v>2</v>
      </c>
      <c r="V400" s="16">
        <v>0</v>
      </c>
      <c r="W400" s="20"/>
      <c r="X400" s="20"/>
      <c r="Y400" s="20"/>
    </row>
    <row r="401" spans="1:25" ht="18.75" customHeight="1">
      <c r="A401" s="24">
        <v>395</v>
      </c>
      <c r="B401" s="19" t="s">
        <v>1732</v>
      </c>
      <c r="C401" s="8" t="s">
        <v>1733</v>
      </c>
      <c r="D401" s="13">
        <v>45320</v>
      </c>
      <c r="E401" s="9" t="s">
        <v>1734</v>
      </c>
      <c r="F401" s="9" t="s">
        <v>324</v>
      </c>
      <c r="G401" s="9" t="s">
        <v>103</v>
      </c>
      <c r="H401" s="9" t="s">
        <v>104</v>
      </c>
      <c r="I401" s="14" t="s">
        <v>325</v>
      </c>
      <c r="J401" s="9">
        <v>13.759245999999999</v>
      </c>
      <c r="K401" s="9">
        <v>100.301677</v>
      </c>
      <c r="L401" s="16" t="s">
        <v>65</v>
      </c>
      <c r="M401" s="16">
        <v>0</v>
      </c>
      <c r="N401" s="16">
        <v>0</v>
      </c>
      <c r="O401" s="16">
        <v>1</v>
      </c>
      <c r="P401" s="16">
        <v>0</v>
      </c>
      <c r="Q401" s="16">
        <v>0</v>
      </c>
      <c r="R401" s="16" t="s">
        <v>32</v>
      </c>
      <c r="S401" s="9" t="s">
        <v>66</v>
      </c>
      <c r="T401" s="16">
        <v>0</v>
      </c>
      <c r="U401" s="16">
        <v>2</v>
      </c>
      <c r="V401" s="16">
        <v>0</v>
      </c>
      <c r="W401" s="20"/>
      <c r="X401" s="20"/>
      <c r="Y401" s="20"/>
    </row>
    <row r="402" spans="1:25" ht="18.75" customHeight="1">
      <c r="A402" s="24">
        <v>396</v>
      </c>
      <c r="B402" s="19" t="s">
        <v>1735</v>
      </c>
      <c r="C402" s="8" t="s">
        <v>1736</v>
      </c>
      <c r="D402" s="13">
        <v>45320</v>
      </c>
      <c r="E402" s="9" t="s">
        <v>1737</v>
      </c>
      <c r="F402" s="9" t="s">
        <v>1738</v>
      </c>
      <c r="G402" s="9" t="s">
        <v>311</v>
      </c>
      <c r="H402" s="9" t="s">
        <v>104</v>
      </c>
      <c r="I402" s="14" t="s">
        <v>312</v>
      </c>
      <c r="J402" s="9">
        <v>14.05179581</v>
      </c>
      <c r="K402" s="9">
        <v>99.504881089999998</v>
      </c>
      <c r="L402" s="16" t="s">
        <v>65</v>
      </c>
      <c r="M402" s="16">
        <v>0</v>
      </c>
      <c r="N402" s="16">
        <v>0</v>
      </c>
      <c r="O402" s="16">
        <v>1</v>
      </c>
      <c r="P402" s="16">
        <v>0</v>
      </c>
      <c r="Q402" s="16">
        <v>0</v>
      </c>
      <c r="R402" s="16" t="s">
        <v>32</v>
      </c>
      <c r="S402" s="9" t="s">
        <v>66</v>
      </c>
      <c r="T402" s="16">
        <v>0</v>
      </c>
      <c r="U402" s="16">
        <v>2</v>
      </c>
      <c r="V402" s="16">
        <v>0</v>
      </c>
      <c r="W402" s="20"/>
      <c r="X402" s="20"/>
      <c r="Y402" s="20"/>
    </row>
    <row r="403" spans="1:25" ht="18.75" customHeight="1">
      <c r="A403" s="24">
        <v>397</v>
      </c>
      <c r="B403" s="19" t="s">
        <v>1739</v>
      </c>
      <c r="C403" s="8" t="s">
        <v>1740</v>
      </c>
      <c r="D403" s="13">
        <v>45320</v>
      </c>
      <c r="E403" s="9" t="s">
        <v>1741</v>
      </c>
      <c r="F403" s="9" t="s">
        <v>1742</v>
      </c>
      <c r="G403" s="9" t="s">
        <v>311</v>
      </c>
      <c r="H403" s="9" t="s">
        <v>104</v>
      </c>
      <c r="I403" s="14" t="s">
        <v>1743</v>
      </c>
      <c r="J403" s="9">
        <v>14.130229</v>
      </c>
      <c r="K403" s="9">
        <v>99.159678999999997</v>
      </c>
      <c r="L403" s="16" t="s">
        <v>65</v>
      </c>
      <c r="M403" s="16">
        <v>0</v>
      </c>
      <c r="N403" s="16">
        <v>0</v>
      </c>
      <c r="O403" s="16">
        <v>1</v>
      </c>
      <c r="P403" s="16">
        <v>0</v>
      </c>
      <c r="Q403" s="16">
        <v>0</v>
      </c>
      <c r="R403" s="16" t="s">
        <v>32</v>
      </c>
      <c r="S403" s="9" t="s">
        <v>66</v>
      </c>
      <c r="T403" s="16">
        <v>0</v>
      </c>
      <c r="U403" s="16">
        <v>2</v>
      </c>
      <c r="V403" s="16">
        <v>0</v>
      </c>
      <c r="W403" s="20"/>
      <c r="X403" s="20"/>
      <c r="Y403" s="20"/>
    </row>
    <row r="404" spans="1:25" ht="18.75" customHeight="1">
      <c r="A404" s="24">
        <v>398</v>
      </c>
      <c r="B404" s="19" t="s">
        <v>1744</v>
      </c>
      <c r="C404" s="8" t="s">
        <v>1745</v>
      </c>
      <c r="D404" s="13">
        <v>45320</v>
      </c>
      <c r="E404" s="9" t="s">
        <v>1746</v>
      </c>
      <c r="F404" s="9" t="s">
        <v>1742</v>
      </c>
      <c r="G404" s="9" t="s">
        <v>311</v>
      </c>
      <c r="H404" s="9" t="s">
        <v>104</v>
      </c>
      <c r="I404" s="14" t="s">
        <v>1743</v>
      </c>
      <c r="J404" s="9">
        <v>14.089515</v>
      </c>
      <c r="K404" s="9">
        <v>99.280541999999997</v>
      </c>
      <c r="L404" s="16" t="s">
        <v>65</v>
      </c>
      <c r="M404" s="16">
        <v>0</v>
      </c>
      <c r="N404" s="16">
        <v>0</v>
      </c>
      <c r="O404" s="16">
        <v>1</v>
      </c>
      <c r="P404" s="16">
        <v>0</v>
      </c>
      <c r="Q404" s="16">
        <v>0</v>
      </c>
      <c r="R404" s="16" t="s">
        <v>32</v>
      </c>
      <c r="S404" s="9" t="s">
        <v>66</v>
      </c>
      <c r="T404" s="16">
        <v>0</v>
      </c>
      <c r="U404" s="16">
        <v>2</v>
      </c>
      <c r="V404" s="16">
        <v>0</v>
      </c>
      <c r="W404" s="20"/>
      <c r="X404" s="20"/>
      <c r="Y404" s="20"/>
    </row>
    <row r="405" spans="1:25" ht="18.75" customHeight="1">
      <c r="A405" s="24">
        <v>399</v>
      </c>
      <c r="B405" s="19" t="s">
        <v>1747</v>
      </c>
      <c r="C405" s="8" t="s">
        <v>1748</v>
      </c>
      <c r="D405" s="13">
        <v>45320</v>
      </c>
      <c r="E405" s="9" t="s">
        <v>1749</v>
      </c>
      <c r="F405" s="9" t="s">
        <v>348</v>
      </c>
      <c r="G405" s="9" t="s">
        <v>335</v>
      </c>
      <c r="H405" s="9" t="s">
        <v>116</v>
      </c>
      <c r="I405" s="14" t="s">
        <v>1750</v>
      </c>
      <c r="J405" s="9">
        <v>9.7402300000000004</v>
      </c>
      <c r="K405" s="9">
        <v>99.102199999999996</v>
      </c>
      <c r="L405" s="16" t="s">
        <v>65</v>
      </c>
      <c r="M405" s="16">
        <v>0</v>
      </c>
      <c r="N405" s="16">
        <v>0</v>
      </c>
      <c r="O405" s="16">
        <v>1</v>
      </c>
      <c r="P405" s="16">
        <v>0</v>
      </c>
      <c r="Q405" s="16">
        <v>0</v>
      </c>
      <c r="R405" s="16" t="s">
        <v>32</v>
      </c>
      <c r="S405" s="9" t="s">
        <v>66</v>
      </c>
      <c r="T405" s="16">
        <v>0</v>
      </c>
      <c r="U405" s="16">
        <v>2</v>
      </c>
      <c r="V405" s="16">
        <v>0</v>
      </c>
      <c r="W405" s="20"/>
      <c r="X405" s="20"/>
      <c r="Y405" s="20"/>
    </row>
    <row r="406" spans="1:25" ht="18.75" customHeight="1">
      <c r="A406" s="24">
        <v>400</v>
      </c>
      <c r="B406" s="19" t="s">
        <v>1751</v>
      </c>
      <c r="C406" s="8" t="s">
        <v>1752</v>
      </c>
      <c r="D406" s="13">
        <v>45320</v>
      </c>
      <c r="E406" s="9" t="s">
        <v>1753</v>
      </c>
      <c r="F406" s="9" t="s">
        <v>1754</v>
      </c>
      <c r="G406" s="9" t="s">
        <v>335</v>
      </c>
      <c r="H406" s="9" t="s">
        <v>116</v>
      </c>
      <c r="I406" s="14" t="s">
        <v>1755</v>
      </c>
      <c r="J406" s="9">
        <v>10.155018999999999</v>
      </c>
      <c r="K406" s="9">
        <v>99.096188999999995</v>
      </c>
      <c r="L406" s="16" t="s">
        <v>65</v>
      </c>
      <c r="M406" s="16">
        <v>0</v>
      </c>
      <c r="N406" s="16">
        <v>0</v>
      </c>
      <c r="O406" s="16">
        <v>1</v>
      </c>
      <c r="P406" s="16">
        <v>0</v>
      </c>
      <c r="Q406" s="16">
        <v>0</v>
      </c>
      <c r="R406" s="16" t="s">
        <v>32</v>
      </c>
      <c r="S406" s="9" t="s">
        <v>66</v>
      </c>
      <c r="T406" s="16">
        <v>0</v>
      </c>
      <c r="U406" s="16">
        <v>2</v>
      </c>
      <c r="V406" s="16">
        <v>0</v>
      </c>
      <c r="W406" s="20"/>
      <c r="X406" s="20"/>
      <c r="Y406" s="20"/>
    </row>
    <row r="407" spans="1:25" ht="18.75" customHeight="1">
      <c r="A407" s="24">
        <v>401</v>
      </c>
      <c r="B407" s="19" t="s">
        <v>1756</v>
      </c>
      <c r="C407" s="8" t="s">
        <v>1757</v>
      </c>
      <c r="D407" s="13">
        <v>45320</v>
      </c>
      <c r="E407" s="9" t="s">
        <v>1758</v>
      </c>
      <c r="F407" s="9" t="s">
        <v>1068</v>
      </c>
      <c r="G407" s="9" t="s">
        <v>335</v>
      </c>
      <c r="H407" s="9" t="s">
        <v>116</v>
      </c>
      <c r="I407" s="14" t="s">
        <v>1759</v>
      </c>
      <c r="J407" s="9">
        <v>10.356619999999999</v>
      </c>
      <c r="K407" s="9">
        <v>99.116540000000001</v>
      </c>
      <c r="L407" s="16" t="s">
        <v>65</v>
      </c>
      <c r="M407" s="16">
        <v>0</v>
      </c>
      <c r="N407" s="16">
        <v>0</v>
      </c>
      <c r="O407" s="16">
        <v>1</v>
      </c>
      <c r="P407" s="16">
        <v>0</v>
      </c>
      <c r="Q407" s="16">
        <v>0</v>
      </c>
      <c r="R407" s="16" t="s">
        <v>32</v>
      </c>
      <c r="S407" s="9" t="s">
        <v>66</v>
      </c>
      <c r="T407" s="16">
        <v>0</v>
      </c>
      <c r="U407" s="16">
        <v>2</v>
      </c>
      <c r="V407" s="16">
        <v>0</v>
      </c>
      <c r="W407" s="20"/>
      <c r="X407" s="20"/>
      <c r="Y407" s="20"/>
    </row>
    <row r="408" spans="1:25" ht="18.75" customHeight="1">
      <c r="A408" s="24">
        <v>402</v>
      </c>
      <c r="B408" s="19" t="s">
        <v>1760</v>
      </c>
      <c r="C408" s="8" t="s">
        <v>1761</v>
      </c>
      <c r="D408" s="13">
        <v>45320</v>
      </c>
      <c r="E408" s="9" t="s">
        <v>567</v>
      </c>
      <c r="F408" s="9" t="s">
        <v>567</v>
      </c>
      <c r="G408" s="9" t="s">
        <v>563</v>
      </c>
      <c r="H408" s="9" t="s">
        <v>116</v>
      </c>
      <c r="I408" s="14" t="s">
        <v>568</v>
      </c>
      <c r="J408" s="9">
        <v>13.626284999999999</v>
      </c>
      <c r="K408" s="9">
        <v>99.614587999999998</v>
      </c>
      <c r="L408" s="16" t="s">
        <v>65</v>
      </c>
      <c r="M408" s="16">
        <v>0</v>
      </c>
      <c r="N408" s="16">
        <v>0</v>
      </c>
      <c r="O408" s="16">
        <v>1</v>
      </c>
      <c r="P408" s="16">
        <v>0</v>
      </c>
      <c r="Q408" s="16">
        <v>0</v>
      </c>
      <c r="R408" s="16" t="s">
        <v>32</v>
      </c>
      <c r="S408" s="9" t="s">
        <v>66</v>
      </c>
      <c r="T408" s="16">
        <v>0</v>
      </c>
      <c r="U408" s="16">
        <v>2</v>
      </c>
      <c r="V408" s="16">
        <v>0</v>
      </c>
      <c r="W408" s="20"/>
      <c r="X408" s="20"/>
      <c r="Y408" s="20"/>
    </row>
    <row r="409" spans="1:25" ht="18.75" customHeight="1">
      <c r="A409" s="24">
        <v>403</v>
      </c>
      <c r="B409" s="19" t="s">
        <v>1762</v>
      </c>
      <c r="C409" s="8" t="s">
        <v>1763</v>
      </c>
      <c r="D409" s="13">
        <v>45320</v>
      </c>
      <c r="E409" s="9" t="s">
        <v>51</v>
      </c>
      <c r="F409" s="9" t="s">
        <v>1764</v>
      </c>
      <c r="G409" s="9" t="s">
        <v>122</v>
      </c>
      <c r="H409" s="9" t="s">
        <v>116</v>
      </c>
      <c r="I409" s="14" t="s">
        <v>1765</v>
      </c>
      <c r="J409" s="9">
        <v>11.800219999999999</v>
      </c>
      <c r="K409" s="9">
        <v>99.792220999999998</v>
      </c>
      <c r="L409" s="16" t="s">
        <v>65</v>
      </c>
      <c r="M409" s="16">
        <v>0</v>
      </c>
      <c r="N409" s="16">
        <v>0</v>
      </c>
      <c r="O409" s="16">
        <v>1</v>
      </c>
      <c r="P409" s="16">
        <v>0</v>
      </c>
      <c r="Q409" s="16">
        <v>0</v>
      </c>
      <c r="R409" s="16" t="s">
        <v>32</v>
      </c>
      <c r="S409" s="9" t="s">
        <v>66</v>
      </c>
      <c r="T409" s="16">
        <v>0</v>
      </c>
      <c r="U409" s="16">
        <v>2</v>
      </c>
      <c r="V409" s="16">
        <v>0</v>
      </c>
      <c r="W409" s="20"/>
      <c r="X409" s="20"/>
      <c r="Y409" s="20"/>
    </row>
    <row r="410" spans="1:25" ht="18.75" customHeight="1">
      <c r="A410" s="24">
        <v>404</v>
      </c>
      <c r="B410" s="19" t="s">
        <v>1766</v>
      </c>
      <c r="C410" s="8" t="s">
        <v>1767</v>
      </c>
      <c r="D410" s="13">
        <v>45320</v>
      </c>
      <c r="E410" s="9" t="s">
        <v>1161</v>
      </c>
      <c r="F410" s="9" t="s">
        <v>1162</v>
      </c>
      <c r="G410" s="9" t="s">
        <v>122</v>
      </c>
      <c r="H410" s="9" t="s">
        <v>116</v>
      </c>
      <c r="I410" s="14" t="s">
        <v>1163</v>
      </c>
      <c r="J410" s="9">
        <v>12.357784000000001</v>
      </c>
      <c r="K410" s="9">
        <v>99.88494</v>
      </c>
      <c r="L410" s="16" t="s">
        <v>65</v>
      </c>
      <c r="M410" s="16">
        <v>0</v>
      </c>
      <c r="N410" s="16">
        <v>0</v>
      </c>
      <c r="O410" s="16">
        <v>1</v>
      </c>
      <c r="P410" s="16">
        <v>0</v>
      </c>
      <c r="Q410" s="16">
        <v>0</v>
      </c>
      <c r="R410" s="16" t="s">
        <v>32</v>
      </c>
      <c r="S410" s="9" t="s">
        <v>66</v>
      </c>
      <c r="T410" s="16">
        <v>0</v>
      </c>
      <c r="U410" s="16">
        <v>2</v>
      </c>
      <c r="V410" s="16">
        <v>0</v>
      </c>
      <c r="W410" s="20"/>
      <c r="X410" s="20"/>
      <c r="Y410" s="20"/>
    </row>
    <row r="411" spans="1:25" ht="18.75" customHeight="1">
      <c r="A411" s="24">
        <v>405</v>
      </c>
      <c r="B411" s="19" t="s">
        <v>1768</v>
      </c>
      <c r="C411" s="8" t="s">
        <v>1769</v>
      </c>
      <c r="D411" s="13">
        <v>45320</v>
      </c>
      <c r="E411" s="9" t="s">
        <v>344</v>
      </c>
      <c r="F411" s="9" t="s">
        <v>114</v>
      </c>
      <c r="G411" s="9" t="s">
        <v>115</v>
      </c>
      <c r="H411" s="9" t="s">
        <v>116</v>
      </c>
      <c r="I411" s="14" t="s">
        <v>1402</v>
      </c>
      <c r="J411" s="9">
        <v>13.30283829</v>
      </c>
      <c r="K411" s="9">
        <v>99.824954460000001</v>
      </c>
      <c r="L411" s="16" t="s">
        <v>65</v>
      </c>
      <c r="M411" s="16">
        <v>0</v>
      </c>
      <c r="N411" s="16">
        <v>0</v>
      </c>
      <c r="O411" s="16">
        <v>1</v>
      </c>
      <c r="P411" s="16">
        <v>0</v>
      </c>
      <c r="Q411" s="16">
        <v>0</v>
      </c>
      <c r="R411" s="16" t="s">
        <v>32</v>
      </c>
      <c r="S411" s="9" t="s">
        <v>66</v>
      </c>
      <c r="T411" s="16">
        <v>0</v>
      </c>
      <c r="U411" s="16">
        <v>2</v>
      </c>
      <c r="V411" s="16">
        <v>0</v>
      </c>
      <c r="W411" s="20"/>
      <c r="X411" s="20"/>
      <c r="Y411" s="20"/>
    </row>
    <row r="412" spans="1:25" ht="18.75" customHeight="1">
      <c r="A412" s="24">
        <v>406</v>
      </c>
      <c r="B412" s="19" t="s">
        <v>1770</v>
      </c>
      <c r="C412" s="8" t="s">
        <v>1771</v>
      </c>
      <c r="D412" s="13">
        <v>45320</v>
      </c>
      <c r="E412" s="9" t="s">
        <v>1772</v>
      </c>
      <c r="F412" s="9" t="s">
        <v>399</v>
      </c>
      <c r="G412" s="9" t="s">
        <v>400</v>
      </c>
      <c r="H412" s="28" t="s">
        <v>401</v>
      </c>
      <c r="I412" s="35" t="s">
        <v>1773</v>
      </c>
      <c r="J412" s="28">
        <v>7.0299855999999998</v>
      </c>
      <c r="K412" s="28">
        <v>100.499546</v>
      </c>
      <c r="L412" s="36" t="s">
        <v>65</v>
      </c>
      <c r="M412" s="16">
        <v>0</v>
      </c>
      <c r="N412" s="16">
        <v>0</v>
      </c>
      <c r="O412" s="16">
        <v>1</v>
      </c>
      <c r="P412" s="16">
        <v>0</v>
      </c>
      <c r="Q412" s="16">
        <v>0</v>
      </c>
      <c r="R412" s="16" t="s">
        <v>32</v>
      </c>
      <c r="S412" s="9" t="s">
        <v>66</v>
      </c>
      <c r="T412" s="16">
        <v>0</v>
      </c>
      <c r="U412" s="16">
        <v>2</v>
      </c>
      <c r="V412" s="16">
        <v>0</v>
      </c>
      <c r="W412" s="20"/>
      <c r="X412" s="20"/>
      <c r="Y412" s="20"/>
    </row>
    <row r="413" spans="1:25" ht="18.75" customHeight="1">
      <c r="A413" s="24">
        <v>407</v>
      </c>
      <c r="B413" s="19" t="s">
        <v>1774</v>
      </c>
      <c r="C413" s="8" t="s">
        <v>1775</v>
      </c>
      <c r="D413" s="13">
        <v>45329</v>
      </c>
      <c r="E413" s="9" t="s">
        <v>296</v>
      </c>
      <c r="F413" s="9" t="s">
        <v>1776</v>
      </c>
      <c r="G413" s="9" t="s">
        <v>645</v>
      </c>
      <c r="H413" s="28" t="s">
        <v>183</v>
      </c>
      <c r="I413" s="35" t="s">
        <v>1777</v>
      </c>
      <c r="J413" s="28">
        <v>15.0864885</v>
      </c>
      <c r="K413" s="28">
        <v>99.552960999999996</v>
      </c>
      <c r="L413" s="36" t="s">
        <v>407</v>
      </c>
      <c r="M413" s="16">
        <v>1</v>
      </c>
      <c r="N413" s="16">
        <v>0</v>
      </c>
      <c r="O413" s="16">
        <v>0</v>
      </c>
      <c r="P413" s="16">
        <v>0</v>
      </c>
      <c r="Q413" s="16">
        <v>0</v>
      </c>
      <c r="R413" s="16" t="s">
        <v>21</v>
      </c>
      <c r="S413" s="9" t="s">
        <v>66</v>
      </c>
      <c r="T413" s="16">
        <v>0</v>
      </c>
      <c r="U413" s="16">
        <v>1</v>
      </c>
      <c r="V413" s="16">
        <v>0</v>
      </c>
      <c r="W413" s="20"/>
      <c r="X413" s="20"/>
      <c r="Y413" s="20"/>
    </row>
    <row r="414" spans="1:25" ht="18.75" customHeight="1">
      <c r="A414" s="24">
        <v>408</v>
      </c>
      <c r="B414" s="19" t="s">
        <v>1778</v>
      </c>
      <c r="C414" s="8" t="s">
        <v>1779</v>
      </c>
      <c r="D414" s="13">
        <v>45329</v>
      </c>
      <c r="E414" s="9" t="s">
        <v>1780</v>
      </c>
      <c r="F414" s="9" t="s">
        <v>1781</v>
      </c>
      <c r="G414" s="9" t="s">
        <v>195</v>
      </c>
      <c r="H414" s="28" t="s">
        <v>183</v>
      </c>
      <c r="I414" s="35" t="s">
        <v>1782</v>
      </c>
      <c r="J414" s="28">
        <v>14.907055570000001</v>
      </c>
      <c r="K414" s="28">
        <v>100.4100578</v>
      </c>
      <c r="L414" s="36" t="s">
        <v>407</v>
      </c>
      <c r="M414" s="16">
        <v>1</v>
      </c>
      <c r="N414" s="16">
        <v>0</v>
      </c>
      <c r="O414" s="16">
        <v>0</v>
      </c>
      <c r="P414" s="16">
        <v>0</v>
      </c>
      <c r="Q414" s="16">
        <v>0</v>
      </c>
      <c r="R414" s="16" t="s">
        <v>21</v>
      </c>
      <c r="S414" s="9" t="s">
        <v>66</v>
      </c>
      <c r="T414" s="16">
        <v>0</v>
      </c>
      <c r="U414" s="16">
        <v>1</v>
      </c>
      <c r="V414" s="16">
        <v>0</v>
      </c>
      <c r="W414" s="20"/>
      <c r="X414" s="20"/>
      <c r="Y414" s="20"/>
    </row>
    <row r="415" spans="1:25" ht="18.75" customHeight="1">
      <c r="A415" s="24">
        <v>409</v>
      </c>
      <c r="B415" s="19" t="s">
        <v>1783</v>
      </c>
      <c r="C415" s="8" t="s">
        <v>1784</v>
      </c>
      <c r="D415" s="13">
        <v>45329</v>
      </c>
      <c r="E415" s="9" t="s">
        <v>1785</v>
      </c>
      <c r="F415" s="9" t="s">
        <v>1502</v>
      </c>
      <c r="G415" s="9" t="s">
        <v>832</v>
      </c>
      <c r="H415" s="28" t="s">
        <v>183</v>
      </c>
      <c r="I415" s="35" t="s">
        <v>1786</v>
      </c>
      <c r="J415" s="28">
        <v>14.802519500000001</v>
      </c>
      <c r="K415" s="28">
        <v>100.6533369</v>
      </c>
      <c r="L415" s="36" t="s">
        <v>407</v>
      </c>
      <c r="M415" s="16">
        <v>1</v>
      </c>
      <c r="N415" s="16">
        <v>0</v>
      </c>
      <c r="O415" s="16">
        <v>0</v>
      </c>
      <c r="P415" s="16">
        <v>0</v>
      </c>
      <c r="Q415" s="16">
        <v>0</v>
      </c>
      <c r="R415" s="16" t="s">
        <v>21</v>
      </c>
      <c r="S415" s="9" t="s">
        <v>66</v>
      </c>
      <c r="T415" s="16">
        <v>0</v>
      </c>
      <c r="U415" s="16">
        <v>1</v>
      </c>
      <c r="V415" s="16">
        <v>0</v>
      </c>
      <c r="W415" s="20"/>
      <c r="X415" s="20"/>
      <c r="Y415" s="20"/>
    </row>
    <row r="416" spans="1:25" ht="18.75" customHeight="1">
      <c r="A416" s="37"/>
      <c r="B416" s="18"/>
      <c r="C416" s="18"/>
      <c r="D416" s="38"/>
      <c r="E416" s="18"/>
      <c r="F416" s="18"/>
      <c r="G416" s="18"/>
      <c r="H416" s="18"/>
      <c r="I416" s="38"/>
      <c r="J416" s="18"/>
      <c r="K416" s="1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18"/>
      <c r="X416" s="18"/>
      <c r="Y416" s="18"/>
    </row>
    <row r="417" spans="1:25" ht="18.75" customHeight="1">
      <c r="A417" s="37"/>
      <c r="B417" s="18"/>
      <c r="C417" s="18"/>
      <c r="D417" s="38"/>
      <c r="E417" s="18"/>
      <c r="F417" s="18"/>
      <c r="G417" s="18"/>
      <c r="H417" s="18"/>
      <c r="I417" s="38"/>
      <c r="J417" s="18"/>
      <c r="K417" s="1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18"/>
      <c r="X417" s="18"/>
      <c r="Y417" s="18"/>
    </row>
    <row r="418" spans="1:25" ht="18.75" customHeight="1">
      <c r="A418" s="18"/>
      <c r="B418" s="18"/>
      <c r="C418" s="18"/>
      <c r="D418" s="18"/>
      <c r="E418" s="18"/>
      <c r="F418" s="18"/>
      <c r="G418" s="18"/>
      <c r="H418" s="18"/>
      <c r="I418" s="3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8.75" customHeight="1">
      <c r="A419" s="18"/>
      <c r="B419" s="18"/>
      <c r="C419" s="18"/>
      <c r="D419" s="18"/>
      <c r="E419" s="18"/>
      <c r="F419" s="18"/>
      <c r="G419" s="18"/>
      <c r="H419" s="18"/>
      <c r="I419" s="3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8.75" customHeight="1">
      <c r="A420" s="18"/>
      <c r="B420" s="18"/>
      <c r="C420" s="18"/>
      <c r="D420" s="18"/>
      <c r="E420" s="18"/>
      <c r="F420" s="18"/>
      <c r="G420" s="18"/>
      <c r="H420" s="18"/>
      <c r="I420" s="3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8.75" customHeight="1">
      <c r="A421" s="18"/>
      <c r="B421" s="18"/>
      <c r="C421" s="18"/>
      <c r="D421" s="18"/>
      <c r="E421" s="18"/>
      <c r="F421" s="18"/>
      <c r="G421" s="18"/>
      <c r="H421" s="18"/>
      <c r="I421" s="3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8.75" customHeight="1">
      <c r="A422" s="18"/>
      <c r="B422" s="18"/>
      <c r="C422" s="18"/>
      <c r="D422" s="18"/>
      <c r="E422" s="18"/>
      <c r="F422" s="18"/>
      <c r="G422" s="18"/>
      <c r="H422" s="18"/>
      <c r="I422" s="3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8.75" customHeight="1">
      <c r="A423" s="18"/>
      <c r="B423" s="18"/>
      <c r="C423" s="18"/>
      <c r="D423" s="18"/>
      <c r="E423" s="18"/>
      <c r="F423" s="18"/>
      <c r="G423" s="18"/>
      <c r="H423" s="18"/>
      <c r="I423" s="3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8.75" customHeight="1">
      <c r="A424" s="18"/>
      <c r="B424" s="18"/>
      <c r="C424" s="18"/>
      <c r="D424" s="18"/>
      <c r="E424" s="18"/>
      <c r="F424" s="18"/>
      <c r="G424" s="18"/>
      <c r="H424" s="18"/>
      <c r="I424" s="3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8.75" customHeight="1">
      <c r="A425" s="18"/>
      <c r="B425" s="18"/>
      <c r="C425" s="18"/>
      <c r="D425" s="18"/>
      <c r="E425" s="18"/>
      <c r="F425" s="18"/>
      <c r="G425" s="18"/>
      <c r="H425" s="18"/>
      <c r="I425" s="3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8.75" customHeight="1">
      <c r="A426" s="18"/>
      <c r="B426" s="18"/>
      <c r="C426" s="18"/>
      <c r="D426" s="18"/>
      <c r="E426" s="18"/>
      <c r="F426" s="18"/>
      <c r="G426" s="18"/>
      <c r="H426" s="18"/>
      <c r="I426" s="3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8.75" customHeight="1">
      <c r="A427" s="18"/>
      <c r="B427" s="18"/>
      <c r="C427" s="18"/>
      <c r="D427" s="18"/>
      <c r="E427" s="18"/>
      <c r="F427" s="18"/>
      <c r="G427" s="18"/>
      <c r="H427" s="18"/>
      <c r="I427" s="3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8.75" customHeight="1">
      <c r="A428" s="18"/>
      <c r="B428" s="18"/>
      <c r="C428" s="18"/>
      <c r="D428" s="18"/>
      <c r="E428" s="18"/>
      <c r="F428" s="18"/>
      <c r="G428" s="18"/>
      <c r="H428" s="18"/>
      <c r="I428" s="3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8.75" customHeight="1">
      <c r="A429" s="18"/>
      <c r="B429" s="18"/>
      <c r="C429" s="18"/>
      <c r="D429" s="18"/>
      <c r="E429" s="18"/>
      <c r="F429" s="18"/>
      <c r="G429" s="18"/>
      <c r="H429" s="18"/>
      <c r="I429" s="3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8.75" customHeight="1">
      <c r="A430" s="18"/>
      <c r="B430" s="18"/>
      <c r="C430" s="18"/>
      <c r="D430" s="18"/>
      <c r="E430" s="18"/>
      <c r="F430" s="18"/>
      <c r="G430" s="18"/>
      <c r="H430" s="18"/>
      <c r="I430" s="3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8.75" customHeight="1">
      <c r="A431" s="18"/>
      <c r="B431" s="18"/>
      <c r="C431" s="18"/>
      <c r="D431" s="18"/>
      <c r="E431" s="18"/>
      <c r="F431" s="18"/>
      <c r="G431" s="18"/>
      <c r="H431" s="18"/>
      <c r="I431" s="3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8.75" customHeight="1">
      <c r="A432" s="18"/>
      <c r="B432" s="18"/>
      <c r="C432" s="18"/>
      <c r="D432" s="18"/>
      <c r="E432" s="18"/>
      <c r="F432" s="18"/>
      <c r="G432" s="18"/>
      <c r="H432" s="18"/>
      <c r="I432" s="3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8.75" customHeight="1">
      <c r="A433" s="18"/>
      <c r="B433" s="18"/>
      <c r="C433" s="18"/>
      <c r="D433" s="18"/>
      <c r="E433" s="18"/>
      <c r="F433" s="18"/>
      <c r="G433" s="18"/>
      <c r="H433" s="18"/>
      <c r="I433" s="3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8.75" customHeight="1">
      <c r="A434" s="18"/>
      <c r="B434" s="18"/>
      <c r="C434" s="18"/>
      <c r="D434" s="18"/>
      <c r="E434" s="18"/>
      <c r="F434" s="18"/>
      <c r="G434" s="18"/>
      <c r="H434" s="18"/>
      <c r="I434" s="3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8.75" customHeight="1">
      <c r="A435" s="18"/>
      <c r="B435" s="18"/>
      <c r="C435" s="18"/>
      <c r="D435" s="18"/>
      <c r="E435" s="18"/>
      <c r="F435" s="18"/>
      <c r="G435" s="18"/>
      <c r="H435" s="18"/>
      <c r="I435" s="3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8.75" customHeight="1">
      <c r="A436" s="18"/>
      <c r="B436" s="18"/>
      <c r="C436" s="18"/>
      <c r="D436" s="18"/>
      <c r="E436" s="18"/>
      <c r="F436" s="18"/>
      <c r="G436" s="18"/>
      <c r="H436" s="18"/>
      <c r="I436" s="3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8.75" customHeight="1">
      <c r="A437" s="18"/>
      <c r="B437" s="18"/>
      <c r="C437" s="18"/>
      <c r="D437" s="18"/>
      <c r="E437" s="18"/>
      <c r="F437" s="18"/>
      <c r="G437" s="18"/>
      <c r="H437" s="18"/>
      <c r="I437" s="3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8.75" customHeight="1">
      <c r="A438" s="18"/>
      <c r="B438" s="18"/>
      <c r="C438" s="18"/>
      <c r="D438" s="18"/>
      <c r="E438" s="18"/>
      <c r="F438" s="18"/>
      <c r="G438" s="18"/>
      <c r="H438" s="18"/>
      <c r="I438" s="3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8.75" customHeight="1">
      <c r="A439" s="18"/>
      <c r="B439" s="18"/>
      <c r="C439" s="18"/>
      <c r="D439" s="18"/>
      <c r="E439" s="18"/>
      <c r="F439" s="18"/>
      <c r="G439" s="18"/>
      <c r="H439" s="18"/>
      <c r="I439" s="3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8.75" customHeight="1">
      <c r="A440" s="18"/>
      <c r="B440" s="18"/>
      <c r="C440" s="18"/>
      <c r="D440" s="18"/>
      <c r="E440" s="18"/>
      <c r="F440" s="18"/>
      <c r="G440" s="18"/>
      <c r="H440" s="18"/>
      <c r="I440" s="3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8.75" customHeight="1">
      <c r="A441" s="18"/>
      <c r="B441" s="18"/>
      <c r="C441" s="18"/>
      <c r="D441" s="18"/>
      <c r="E441" s="18"/>
      <c r="F441" s="18"/>
      <c r="G441" s="18"/>
      <c r="H441" s="18"/>
      <c r="I441" s="3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8.75" customHeight="1">
      <c r="A442" s="18"/>
      <c r="B442" s="18"/>
      <c r="C442" s="18"/>
      <c r="D442" s="18"/>
      <c r="E442" s="18"/>
      <c r="F442" s="18"/>
      <c r="G442" s="18"/>
      <c r="H442" s="18"/>
      <c r="I442" s="3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8.75" customHeight="1">
      <c r="A443" s="18"/>
      <c r="B443" s="18"/>
      <c r="C443" s="18"/>
      <c r="D443" s="18"/>
      <c r="E443" s="18"/>
      <c r="F443" s="18"/>
      <c r="G443" s="18"/>
      <c r="H443" s="18"/>
      <c r="I443" s="3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8.75" customHeight="1">
      <c r="A444" s="18"/>
      <c r="B444" s="18"/>
      <c r="C444" s="18"/>
      <c r="D444" s="18"/>
      <c r="E444" s="18"/>
      <c r="F444" s="18"/>
      <c r="G444" s="18"/>
      <c r="H444" s="18"/>
      <c r="I444" s="3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8.75" customHeight="1">
      <c r="A445" s="18"/>
      <c r="B445" s="18"/>
      <c r="C445" s="18"/>
      <c r="D445" s="18"/>
      <c r="E445" s="18"/>
      <c r="F445" s="18"/>
      <c r="G445" s="18"/>
      <c r="H445" s="18"/>
      <c r="I445" s="3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8.75" customHeight="1">
      <c r="A446" s="18"/>
      <c r="B446" s="18"/>
      <c r="C446" s="18"/>
      <c r="D446" s="18"/>
      <c r="E446" s="18"/>
      <c r="F446" s="18"/>
      <c r="G446" s="18"/>
      <c r="H446" s="18"/>
      <c r="I446" s="3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8.75" customHeight="1">
      <c r="A447" s="18"/>
      <c r="B447" s="18"/>
      <c r="C447" s="18"/>
      <c r="D447" s="18"/>
      <c r="E447" s="18"/>
      <c r="F447" s="18"/>
      <c r="G447" s="18"/>
      <c r="H447" s="18"/>
      <c r="I447" s="3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8.75" customHeight="1">
      <c r="A448" s="18"/>
      <c r="B448" s="18"/>
      <c r="C448" s="18"/>
      <c r="D448" s="18"/>
      <c r="E448" s="18"/>
      <c r="F448" s="18"/>
      <c r="G448" s="18"/>
      <c r="H448" s="18"/>
      <c r="I448" s="3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8.75" customHeight="1">
      <c r="A449" s="18"/>
      <c r="B449" s="18"/>
      <c r="C449" s="18"/>
      <c r="D449" s="18"/>
      <c r="E449" s="18"/>
      <c r="F449" s="18"/>
      <c r="G449" s="18"/>
      <c r="H449" s="18"/>
      <c r="I449" s="3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8.75" customHeight="1">
      <c r="A450" s="18"/>
      <c r="B450" s="18"/>
      <c r="C450" s="18"/>
      <c r="D450" s="18"/>
      <c r="E450" s="18"/>
      <c r="F450" s="18"/>
      <c r="G450" s="18"/>
      <c r="H450" s="18"/>
      <c r="I450" s="3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8.75" customHeight="1">
      <c r="A451" s="18"/>
      <c r="B451" s="18"/>
      <c r="C451" s="18"/>
      <c r="D451" s="18"/>
      <c r="E451" s="18"/>
      <c r="F451" s="18"/>
      <c r="G451" s="18"/>
      <c r="H451" s="18"/>
      <c r="I451" s="3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8.75" customHeight="1">
      <c r="A452" s="18"/>
      <c r="B452" s="18"/>
      <c r="C452" s="18"/>
      <c r="D452" s="18"/>
      <c r="E452" s="18"/>
      <c r="F452" s="18"/>
      <c r="G452" s="18"/>
      <c r="H452" s="18"/>
      <c r="I452" s="3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8.75" customHeight="1">
      <c r="A453" s="18"/>
      <c r="B453" s="18"/>
      <c r="C453" s="18"/>
      <c r="D453" s="18"/>
      <c r="E453" s="18"/>
      <c r="F453" s="18"/>
      <c r="G453" s="18"/>
      <c r="H453" s="18"/>
      <c r="I453" s="3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8.75" customHeight="1">
      <c r="A454" s="18"/>
      <c r="B454" s="18"/>
      <c r="C454" s="18"/>
      <c r="D454" s="18"/>
      <c r="E454" s="18"/>
      <c r="F454" s="18"/>
      <c r="G454" s="18"/>
      <c r="H454" s="18"/>
      <c r="I454" s="3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8.75" customHeight="1">
      <c r="A455" s="18"/>
      <c r="B455" s="18"/>
      <c r="C455" s="18"/>
      <c r="D455" s="18"/>
      <c r="E455" s="18"/>
      <c r="F455" s="18"/>
      <c r="G455" s="18"/>
      <c r="H455" s="18"/>
      <c r="I455" s="3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8.75" customHeight="1">
      <c r="A456" s="18"/>
      <c r="B456" s="18"/>
      <c r="C456" s="18"/>
      <c r="D456" s="18"/>
      <c r="E456" s="18"/>
      <c r="F456" s="18"/>
      <c r="G456" s="18"/>
      <c r="H456" s="18"/>
      <c r="I456" s="3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8.75" customHeight="1">
      <c r="A457" s="18"/>
      <c r="B457" s="18"/>
      <c r="C457" s="18"/>
      <c r="D457" s="18"/>
      <c r="E457" s="18"/>
      <c r="F457" s="18"/>
      <c r="G457" s="18"/>
      <c r="H457" s="18"/>
      <c r="I457" s="3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8.75" customHeight="1">
      <c r="A458" s="18"/>
      <c r="B458" s="18"/>
      <c r="C458" s="18"/>
      <c r="D458" s="18"/>
      <c r="E458" s="18"/>
      <c r="F458" s="18"/>
      <c r="G458" s="18"/>
      <c r="H458" s="18"/>
      <c r="I458" s="3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8.75" customHeight="1">
      <c r="A459" s="18"/>
      <c r="B459" s="18"/>
      <c r="C459" s="18"/>
      <c r="D459" s="18"/>
      <c r="E459" s="18"/>
      <c r="F459" s="18"/>
      <c r="G459" s="18"/>
      <c r="H459" s="18"/>
      <c r="I459" s="3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8.75" customHeight="1">
      <c r="A460" s="18"/>
      <c r="B460" s="18"/>
      <c r="C460" s="18"/>
      <c r="D460" s="18"/>
      <c r="E460" s="18"/>
      <c r="F460" s="18"/>
      <c r="G460" s="18"/>
      <c r="H460" s="18"/>
      <c r="I460" s="3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8.75" customHeight="1">
      <c r="A461" s="18"/>
      <c r="B461" s="18"/>
      <c r="C461" s="18"/>
      <c r="D461" s="18"/>
      <c r="E461" s="18"/>
      <c r="F461" s="18"/>
      <c r="G461" s="18"/>
      <c r="H461" s="18"/>
      <c r="I461" s="3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8.75" customHeight="1">
      <c r="A462" s="18"/>
      <c r="B462" s="18"/>
      <c r="C462" s="18"/>
      <c r="D462" s="18"/>
      <c r="E462" s="18"/>
      <c r="F462" s="18"/>
      <c r="G462" s="18"/>
      <c r="H462" s="18"/>
      <c r="I462" s="3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8.75" customHeight="1">
      <c r="A463" s="18"/>
      <c r="B463" s="18"/>
      <c r="C463" s="18"/>
      <c r="D463" s="18"/>
      <c r="E463" s="18"/>
      <c r="F463" s="18"/>
      <c r="G463" s="18"/>
      <c r="H463" s="18"/>
      <c r="I463" s="3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8.75" customHeight="1">
      <c r="A464" s="18"/>
      <c r="B464" s="18"/>
      <c r="C464" s="18"/>
      <c r="D464" s="18"/>
      <c r="E464" s="18"/>
      <c r="F464" s="18"/>
      <c r="G464" s="18"/>
      <c r="H464" s="18"/>
      <c r="I464" s="3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8.75" customHeight="1">
      <c r="A465" s="18"/>
      <c r="B465" s="18"/>
      <c r="C465" s="18"/>
      <c r="D465" s="18"/>
      <c r="E465" s="18"/>
      <c r="F465" s="18"/>
      <c r="G465" s="18"/>
      <c r="H465" s="18"/>
      <c r="I465" s="3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8.75" customHeight="1">
      <c r="A466" s="18"/>
      <c r="B466" s="18"/>
      <c r="C466" s="18"/>
      <c r="D466" s="18"/>
      <c r="E466" s="18"/>
      <c r="F466" s="18"/>
      <c r="G466" s="18"/>
      <c r="H466" s="18"/>
      <c r="I466" s="3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8.75" customHeight="1">
      <c r="A467" s="18"/>
      <c r="B467" s="18"/>
      <c r="C467" s="18"/>
      <c r="D467" s="18"/>
      <c r="E467" s="18"/>
      <c r="F467" s="18"/>
      <c r="G467" s="18"/>
      <c r="H467" s="18"/>
      <c r="I467" s="3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8.75" customHeight="1">
      <c r="A468" s="18"/>
      <c r="B468" s="18"/>
      <c r="C468" s="18"/>
      <c r="D468" s="18"/>
      <c r="E468" s="18"/>
      <c r="F468" s="18"/>
      <c r="G468" s="18"/>
      <c r="H468" s="18"/>
      <c r="I468" s="3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8.75" customHeight="1">
      <c r="A469" s="18"/>
      <c r="B469" s="18"/>
      <c r="C469" s="18"/>
      <c r="D469" s="18"/>
      <c r="E469" s="18"/>
      <c r="F469" s="18"/>
      <c r="G469" s="18"/>
      <c r="H469" s="18"/>
      <c r="I469" s="3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8.75" customHeight="1">
      <c r="A470" s="18"/>
      <c r="B470" s="18"/>
      <c r="C470" s="18"/>
      <c r="D470" s="18"/>
      <c r="E470" s="18"/>
      <c r="F470" s="18"/>
      <c r="G470" s="18"/>
      <c r="H470" s="18"/>
      <c r="I470" s="3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8.75" customHeight="1">
      <c r="A471" s="18"/>
      <c r="B471" s="18"/>
      <c r="C471" s="18"/>
      <c r="D471" s="18"/>
      <c r="E471" s="18"/>
      <c r="F471" s="18"/>
      <c r="G471" s="18"/>
      <c r="H471" s="18"/>
      <c r="I471" s="3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8.75" customHeight="1">
      <c r="A472" s="18"/>
      <c r="B472" s="18"/>
      <c r="C472" s="18"/>
      <c r="D472" s="18"/>
      <c r="E472" s="18"/>
      <c r="F472" s="18"/>
      <c r="G472" s="18"/>
      <c r="H472" s="18"/>
      <c r="I472" s="3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8.75" customHeight="1">
      <c r="A473" s="18"/>
      <c r="B473" s="18"/>
      <c r="C473" s="18"/>
      <c r="D473" s="18"/>
      <c r="E473" s="18"/>
      <c r="F473" s="18"/>
      <c r="G473" s="18"/>
      <c r="H473" s="18"/>
      <c r="I473" s="3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8.75" customHeight="1">
      <c r="A474" s="18"/>
      <c r="B474" s="18"/>
      <c r="C474" s="18"/>
      <c r="D474" s="18"/>
      <c r="E474" s="18"/>
      <c r="F474" s="18"/>
      <c r="G474" s="18"/>
      <c r="H474" s="18"/>
      <c r="I474" s="3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8.75" customHeight="1">
      <c r="A475" s="18"/>
      <c r="B475" s="18"/>
      <c r="C475" s="18"/>
      <c r="D475" s="18"/>
      <c r="E475" s="18"/>
      <c r="F475" s="18"/>
      <c r="G475" s="18"/>
      <c r="H475" s="18"/>
      <c r="I475" s="3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8.75" customHeight="1">
      <c r="A476" s="18"/>
      <c r="B476" s="18"/>
      <c r="C476" s="18"/>
      <c r="D476" s="18"/>
      <c r="E476" s="18"/>
      <c r="F476" s="18"/>
      <c r="G476" s="18"/>
      <c r="H476" s="18"/>
      <c r="I476" s="3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8.75" customHeight="1">
      <c r="A477" s="18"/>
      <c r="B477" s="18"/>
      <c r="C477" s="18"/>
      <c r="D477" s="18"/>
      <c r="E477" s="18"/>
      <c r="F477" s="18"/>
      <c r="G477" s="18"/>
      <c r="H477" s="18"/>
      <c r="I477" s="3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8.75" customHeight="1">
      <c r="A478" s="18"/>
      <c r="B478" s="18"/>
      <c r="C478" s="18"/>
      <c r="D478" s="18"/>
      <c r="E478" s="18"/>
      <c r="F478" s="18"/>
      <c r="G478" s="18"/>
      <c r="H478" s="18"/>
      <c r="I478" s="3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8.75" customHeight="1">
      <c r="A479" s="18"/>
      <c r="B479" s="18"/>
      <c r="C479" s="18"/>
      <c r="D479" s="18"/>
      <c r="E479" s="18"/>
      <c r="F479" s="18"/>
      <c r="G479" s="18"/>
      <c r="H479" s="18"/>
      <c r="I479" s="3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8.75" customHeight="1">
      <c r="A480" s="18"/>
      <c r="B480" s="18"/>
      <c r="C480" s="18"/>
      <c r="D480" s="18"/>
      <c r="E480" s="18"/>
      <c r="F480" s="18"/>
      <c r="G480" s="18"/>
      <c r="H480" s="18"/>
      <c r="I480" s="3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8.75" customHeight="1">
      <c r="A481" s="18"/>
      <c r="B481" s="18"/>
      <c r="C481" s="18"/>
      <c r="D481" s="18"/>
      <c r="E481" s="18"/>
      <c r="F481" s="18"/>
      <c r="G481" s="18"/>
      <c r="H481" s="18"/>
      <c r="I481" s="3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8.75" customHeight="1">
      <c r="A482" s="18"/>
      <c r="B482" s="18"/>
      <c r="C482" s="18"/>
      <c r="D482" s="18"/>
      <c r="E482" s="18"/>
      <c r="F482" s="18"/>
      <c r="G482" s="18"/>
      <c r="H482" s="18"/>
      <c r="I482" s="3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8.75" customHeight="1">
      <c r="A483" s="18"/>
      <c r="B483" s="18"/>
      <c r="C483" s="18"/>
      <c r="D483" s="18"/>
      <c r="E483" s="18"/>
      <c r="F483" s="18"/>
      <c r="G483" s="18"/>
      <c r="H483" s="18"/>
      <c r="I483" s="3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8.75" customHeight="1">
      <c r="A484" s="18"/>
      <c r="B484" s="18"/>
      <c r="C484" s="18"/>
      <c r="D484" s="18"/>
      <c r="E484" s="18"/>
      <c r="F484" s="18"/>
      <c r="G484" s="18"/>
      <c r="H484" s="18"/>
      <c r="I484" s="3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8.75" customHeight="1">
      <c r="A485" s="18"/>
      <c r="B485" s="18"/>
      <c r="C485" s="18"/>
      <c r="D485" s="18"/>
      <c r="E485" s="18"/>
      <c r="F485" s="18"/>
      <c r="G485" s="18"/>
      <c r="H485" s="18"/>
      <c r="I485" s="3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8.75" customHeight="1">
      <c r="A486" s="18"/>
      <c r="B486" s="18"/>
      <c r="C486" s="18"/>
      <c r="D486" s="18"/>
      <c r="E486" s="18"/>
      <c r="F486" s="18"/>
      <c r="G486" s="18"/>
      <c r="H486" s="18"/>
      <c r="I486" s="3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8.75" customHeight="1">
      <c r="A487" s="18"/>
      <c r="B487" s="18"/>
      <c r="C487" s="18"/>
      <c r="D487" s="18"/>
      <c r="E487" s="18"/>
      <c r="F487" s="18"/>
      <c r="G487" s="18"/>
      <c r="H487" s="18"/>
      <c r="I487" s="3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8.75" customHeight="1">
      <c r="A488" s="18"/>
      <c r="B488" s="18"/>
      <c r="C488" s="18"/>
      <c r="D488" s="18"/>
      <c r="E488" s="18"/>
      <c r="F488" s="18"/>
      <c r="G488" s="18"/>
      <c r="H488" s="18"/>
      <c r="I488" s="3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8.75" customHeight="1">
      <c r="A489" s="18"/>
      <c r="B489" s="18"/>
      <c r="C489" s="18"/>
      <c r="D489" s="18"/>
      <c r="E489" s="18"/>
      <c r="F489" s="18"/>
      <c r="G489" s="18"/>
      <c r="H489" s="18"/>
      <c r="I489" s="3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8.75" customHeight="1">
      <c r="A490" s="18"/>
      <c r="B490" s="18"/>
      <c r="C490" s="18"/>
      <c r="D490" s="18"/>
      <c r="E490" s="18"/>
      <c r="F490" s="18"/>
      <c r="G490" s="18"/>
      <c r="H490" s="18"/>
      <c r="I490" s="3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8.75" customHeight="1">
      <c r="A491" s="18"/>
      <c r="B491" s="18"/>
      <c r="C491" s="18"/>
      <c r="D491" s="18"/>
      <c r="E491" s="18"/>
      <c r="F491" s="18"/>
      <c r="G491" s="18"/>
      <c r="H491" s="18"/>
      <c r="I491" s="3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8.75" customHeight="1">
      <c r="A492" s="18"/>
      <c r="B492" s="18"/>
      <c r="C492" s="18"/>
      <c r="D492" s="18"/>
      <c r="E492" s="18"/>
      <c r="F492" s="18"/>
      <c r="G492" s="18"/>
      <c r="H492" s="18"/>
      <c r="I492" s="3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8.75" customHeight="1">
      <c r="A493" s="18"/>
      <c r="B493" s="18"/>
      <c r="C493" s="18"/>
      <c r="D493" s="18"/>
      <c r="E493" s="18"/>
      <c r="F493" s="18"/>
      <c r="G493" s="18"/>
      <c r="H493" s="18"/>
      <c r="I493" s="3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8.75" customHeight="1">
      <c r="A494" s="18"/>
      <c r="B494" s="18"/>
      <c r="C494" s="18"/>
      <c r="D494" s="18"/>
      <c r="E494" s="18"/>
      <c r="F494" s="18"/>
      <c r="G494" s="18"/>
      <c r="H494" s="18"/>
      <c r="I494" s="3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8.75" customHeight="1">
      <c r="A495" s="18"/>
      <c r="B495" s="18"/>
      <c r="C495" s="18"/>
      <c r="D495" s="18"/>
      <c r="E495" s="18"/>
      <c r="F495" s="18"/>
      <c r="G495" s="18"/>
      <c r="H495" s="18"/>
      <c r="I495" s="3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8.75" customHeight="1">
      <c r="A496" s="18"/>
      <c r="B496" s="18"/>
      <c r="C496" s="18"/>
      <c r="D496" s="18"/>
      <c r="E496" s="18"/>
      <c r="F496" s="18"/>
      <c r="G496" s="18"/>
      <c r="H496" s="18"/>
      <c r="I496" s="3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8.75" customHeight="1">
      <c r="A497" s="18"/>
      <c r="B497" s="18"/>
      <c r="C497" s="18"/>
      <c r="D497" s="18"/>
      <c r="E497" s="18"/>
      <c r="F497" s="18"/>
      <c r="G497" s="18"/>
      <c r="H497" s="18"/>
      <c r="I497" s="3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8.75" customHeight="1">
      <c r="A498" s="18"/>
      <c r="B498" s="18"/>
      <c r="C498" s="18"/>
      <c r="D498" s="18"/>
      <c r="E498" s="18"/>
      <c r="F498" s="18"/>
      <c r="G498" s="18"/>
      <c r="H498" s="18"/>
      <c r="I498" s="3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8.75" customHeight="1">
      <c r="A499" s="18"/>
      <c r="B499" s="18"/>
      <c r="C499" s="18"/>
      <c r="D499" s="18"/>
      <c r="E499" s="18"/>
      <c r="F499" s="18"/>
      <c r="G499" s="18"/>
      <c r="H499" s="18"/>
      <c r="I499" s="3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8.75" customHeight="1">
      <c r="A500" s="18"/>
      <c r="B500" s="18"/>
      <c r="C500" s="18"/>
      <c r="D500" s="18"/>
      <c r="E500" s="18"/>
      <c r="F500" s="18"/>
      <c r="G500" s="18"/>
      <c r="H500" s="18"/>
      <c r="I500" s="3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8.75" customHeight="1">
      <c r="A501" s="18"/>
      <c r="B501" s="18"/>
      <c r="C501" s="18"/>
      <c r="D501" s="18"/>
      <c r="E501" s="18"/>
      <c r="F501" s="18"/>
      <c r="G501" s="18"/>
      <c r="H501" s="18"/>
      <c r="I501" s="3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8.75" customHeight="1">
      <c r="A502" s="18"/>
      <c r="B502" s="18"/>
      <c r="C502" s="18"/>
      <c r="D502" s="18"/>
      <c r="E502" s="18"/>
      <c r="F502" s="18"/>
      <c r="G502" s="18"/>
      <c r="H502" s="18"/>
      <c r="I502" s="3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8.75" customHeight="1">
      <c r="A503" s="18"/>
      <c r="B503" s="18"/>
      <c r="C503" s="18"/>
      <c r="D503" s="18"/>
      <c r="E503" s="18"/>
      <c r="F503" s="18"/>
      <c r="G503" s="18"/>
      <c r="H503" s="18"/>
      <c r="I503" s="3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8.75" customHeight="1">
      <c r="A504" s="18"/>
      <c r="B504" s="18"/>
      <c r="C504" s="18"/>
      <c r="D504" s="18"/>
      <c r="E504" s="18"/>
      <c r="F504" s="18"/>
      <c r="G504" s="18"/>
      <c r="H504" s="18"/>
      <c r="I504" s="3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8.75" customHeight="1">
      <c r="A505" s="18"/>
      <c r="B505" s="18"/>
      <c r="C505" s="18"/>
      <c r="D505" s="18"/>
      <c r="E505" s="18"/>
      <c r="F505" s="18"/>
      <c r="G505" s="18"/>
      <c r="H505" s="18"/>
      <c r="I505" s="3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8.75" customHeight="1">
      <c r="A506" s="18"/>
      <c r="B506" s="18"/>
      <c r="C506" s="18"/>
      <c r="D506" s="18"/>
      <c r="E506" s="18"/>
      <c r="F506" s="18"/>
      <c r="G506" s="18"/>
      <c r="H506" s="18"/>
      <c r="I506" s="3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8.75" customHeight="1">
      <c r="A507" s="18"/>
      <c r="B507" s="18"/>
      <c r="C507" s="18"/>
      <c r="D507" s="18"/>
      <c r="E507" s="18"/>
      <c r="F507" s="18"/>
      <c r="G507" s="18"/>
      <c r="H507" s="18"/>
      <c r="I507" s="3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8.75" customHeight="1">
      <c r="A508" s="18"/>
      <c r="B508" s="18"/>
      <c r="C508" s="18"/>
      <c r="D508" s="18"/>
      <c r="E508" s="18"/>
      <c r="F508" s="18"/>
      <c r="G508" s="18"/>
      <c r="H508" s="18"/>
      <c r="I508" s="3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8.75" customHeight="1">
      <c r="A509" s="18"/>
      <c r="B509" s="18"/>
      <c r="C509" s="18"/>
      <c r="D509" s="18"/>
      <c r="E509" s="18"/>
      <c r="F509" s="18"/>
      <c r="G509" s="18"/>
      <c r="H509" s="18"/>
      <c r="I509" s="3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8.75" customHeight="1">
      <c r="A510" s="18"/>
      <c r="B510" s="18"/>
      <c r="C510" s="18"/>
      <c r="D510" s="18"/>
      <c r="E510" s="18"/>
      <c r="F510" s="18"/>
      <c r="G510" s="18"/>
      <c r="H510" s="18"/>
      <c r="I510" s="3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8.75" customHeight="1">
      <c r="A511" s="18"/>
      <c r="B511" s="18"/>
      <c r="C511" s="18"/>
      <c r="D511" s="18"/>
      <c r="E511" s="18"/>
      <c r="F511" s="18"/>
      <c r="G511" s="18"/>
      <c r="H511" s="18"/>
      <c r="I511" s="3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8.75" customHeight="1">
      <c r="A512" s="18"/>
      <c r="B512" s="18"/>
      <c r="C512" s="18"/>
      <c r="D512" s="18"/>
      <c r="E512" s="18"/>
      <c r="F512" s="18"/>
      <c r="G512" s="18"/>
      <c r="H512" s="18"/>
      <c r="I512" s="3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8.75" customHeight="1">
      <c r="A513" s="18"/>
      <c r="B513" s="18"/>
      <c r="C513" s="18"/>
      <c r="D513" s="18"/>
      <c r="E513" s="18"/>
      <c r="F513" s="18"/>
      <c r="G513" s="18"/>
      <c r="H513" s="18"/>
      <c r="I513" s="3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8.75" customHeight="1">
      <c r="A514" s="18"/>
      <c r="B514" s="18"/>
      <c r="C514" s="18"/>
      <c r="D514" s="18"/>
      <c r="E514" s="18"/>
      <c r="F514" s="18"/>
      <c r="G514" s="18"/>
      <c r="H514" s="18"/>
      <c r="I514" s="3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8.75" customHeight="1">
      <c r="A515" s="18"/>
      <c r="B515" s="18"/>
      <c r="C515" s="18"/>
      <c r="D515" s="18"/>
      <c r="E515" s="18"/>
      <c r="F515" s="18"/>
      <c r="G515" s="18"/>
      <c r="H515" s="18"/>
      <c r="I515" s="3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8.75" customHeight="1">
      <c r="A516" s="18"/>
      <c r="B516" s="18"/>
      <c r="C516" s="18"/>
      <c r="D516" s="18"/>
      <c r="E516" s="18"/>
      <c r="F516" s="18"/>
      <c r="G516" s="18"/>
      <c r="H516" s="18"/>
      <c r="I516" s="3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8.75" customHeight="1">
      <c r="A517" s="18"/>
      <c r="B517" s="18"/>
      <c r="C517" s="18"/>
      <c r="D517" s="18"/>
      <c r="E517" s="18"/>
      <c r="F517" s="18"/>
      <c r="G517" s="18"/>
      <c r="H517" s="18"/>
      <c r="I517" s="3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8.75" customHeight="1">
      <c r="A518" s="18"/>
      <c r="B518" s="18"/>
      <c r="C518" s="18"/>
      <c r="D518" s="18"/>
      <c r="E518" s="18"/>
      <c r="F518" s="18"/>
      <c r="G518" s="18"/>
      <c r="H518" s="18"/>
      <c r="I518" s="3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8.75" customHeight="1">
      <c r="A519" s="18"/>
      <c r="B519" s="18"/>
      <c r="C519" s="18"/>
      <c r="D519" s="18"/>
      <c r="E519" s="18"/>
      <c r="F519" s="18"/>
      <c r="G519" s="18"/>
      <c r="H519" s="18"/>
      <c r="I519" s="3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8.75" customHeight="1">
      <c r="A520" s="18"/>
      <c r="B520" s="18"/>
      <c r="C520" s="18"/>
      <c r="D520" s="18"/>
      <c r="E520" s="18"/>
      <c r="F520" s="18"/>
      <c r="G520" s="18"/>
      <c r="H520" s="18"/>
      <c r="I520" s="3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8.75" customHeight="1">
      <c r="A521" s="18"/>
      <c r="B521" s="18"/>
      <c r="C521" s="18"/>
      <c r="D521" s="18"/>
      <c r="E521" s="18"/>
      <c r="F521" s="18"/>
      <c r="G521" s="18"/>
      <c r="H521" s="18"/>
      <c r="I521" s="3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8.75" customHeight="1">
      <c r="A522" s="18"/>
      <c r="B522" s="18"/>
      <c r="C522" s="18"/>
      <c r="D522" s="18"/>
      <c r="E522" s="18"/>
      <c r="F522" s="18"/>
      <c r="G522" s="18"/>
      <c r="H522" s="18"/>
      <c r="I522" s="3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8.75" customHeight="1">
      <c r="A523" s="18"/>
      <c r="B523" s="18"/>
      <c r="C523" s="18"/>
      <c r="D523" s="18"/>
      <c r="E523" s="18"/>
      <c r="F523" s="18"/>
      <c r="G523" s="18"/>
      <c r="H523" s="18"/>
      <c r="I523" s="3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8.75" customHeight="1">
      <c r="A524" s="18"/>
      <c r="B524" s="18"/>
      <c r="C524" s="18"/>
      <c r="D524" s="18"/>
      <c r="E524" s="18"/>
      <c r="F524" s="18"/>
      <c r="G524" s="18"/>
      <c r="H524" s="18"/>
      <c r="I524" s="3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8.75" customHeight="1">
      <c r="A525" s="18"/>
      <c r="B525" s="18"/>
      <c r="C525" s="18"/>
      <c r="D525" s="18"/>
      <c r="E525" s="18"/>
      <c r="F525" s="18"/>
      <c r="G525" s="18"/>
      <c r="H525" s="18"/>
      <c r="I525" s="3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8.75" customHeight="1">
      <c r="A526" s="18"/>
      <c r="B526" s="18"/>
      <c r="C526" s="18"/>
      <c r="D526" s="18"/>
      <c r="E526" s="18"/>
      <c r="F526" s="18"/>
      <c r="G526" s="18"/>
      <c r="H526" s="18"/>
      <c r="I526" s="3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8.75" customHeight="1">
      <c r="A527" s="18"/>
      <c r="B527" s="18"/>
      <c r="C527" s="18"/>
      <c r="D527" s="18"/>
      <c r="E527" s="18"/>
      <c r="F527" s="18"/>
      <c r="G527" s="18"/>
      <c r="H527" s="18"/>
      <c r="I527" s="3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8.75" customHeight="1">
      <c r="A528" s="18"/>
      <c r="B528" s="18"/>
      <c r="C528" s="18"/>
      <c r="D528" s="18"/>
      <c r="E528" s="18"/>
      <c r="F528" s="18"/>
      <c r="G528" s="18"/>
      <c r="H528" s="18"/>
      <c r="I528" s="3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8.75" customHeight="1">
      <c r="A529" s="18"/>
      <c r="B529" s="18"/>
      <c r="C529" s="18"/>
      <c r="D529" s="18"/>
      <c r="E529" s="18"/>
      <c r="F529" s="18"/>
      <c r="G529" s="18"/>
      <c r="H529" s="18"/>
      <c r="I529" s="3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8.75" customHeight="1">
      <c r="A530" s="18"/>
      <c r="B530" s="18"/>
      <c r="C530" s="18"/>
      <c r="D530" s="18"/>
      <c r="E530" s="18"/>
      <c r="F530" s="18"/>
      <c r="G530" s="18"/>
      <c r="H530" s="18"/>
      <c r="I530" s="3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8.75" customHeight="1">
      <c r="A531" s="18"/>
      <c r="B531" s="18"/>
      <c r="C531" s="18"/>
      <c r="D531" s="18"/>
      <c r="E531" s="18"/>
      <c r="F531" s="18"/>
      <c r="G531" s="18"/>
      <c r="H531" s="18"/>
      <c r="I531" s="3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8.75" customHeight="1">
      <c r="A532" s="18"/>
      <c r="B532" s="18"/>
      <c r="C532" s="18"/>
      <c r="D532" s="18"/>
      <c r="E532" s="18"/>
      <c r="F532" s="18"/>
      <c r="G532" s="18"/>
      <c r="H532" s="18"/>
      <c r="I532" s="3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8.75" customHeight="1">
      <c r="A533" s="18"/>
      <c r="B533" s="18"/>
      <c r="C533" s="18"/>
      <c r="D533" s="18"/>
      <c r="E533" s="18"/>
      <c r="F533" s="18"/>
      <c r="G533" s="18"/>
      <c r="H533" s="18"/>
      <c r="I533" s="3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8.75" customHeight="1">
      <c r="A534" s="18"/>
      <c r="B534" s="18"/>
      <c r="C534" s="18"/>
      <c r="D534" s="18"/>
      <c r="E534" s="18"/>
      <c r="F534" s="18"/>
      <c r="G534" s="18"/>
      <c r="H534" s="18"/>
      <c r="I534" s="3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8.75" customHeight="1">
      <c r="A535" s="18"/>
      <c r="B535" s="18"/>
      <c r="C535" s="18"/>
      <c r="D535" s="18"/>
      <c r="E535" s="18"/>
      <c r="F535" s="18"/>
      <c r="G535" s="18"/>
      <c r="H535" s="18"/>
      <c r="I535" s="3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8.75" customHeight="1">
      <c r="A536" s="18"/>
      <c r="B536" s="18"/>
      <c r="C536" s="18"/>
      <c r="D536" s="18"/>
      <c r="E536" s="18"/>
      <c r="F536" s="18"/>
      <c r="G536" s="18"/>
      <c r="H536" s="18"/>
      <c r="I536" s="3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8.75" customHeight="1">
      <c r="A537" s="18"/>
      <c r="B537" s="18"/>
      <c r="C537" s="18"/>
      <c r="D537" s="18"/>
      <c r="E537" s="18"/>
      <c r="F537" s="18"/>
      <c r="G537" s="18"/>
      <c r="H537" s="18"/>
      <c r="I537" s="3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8.75" customHeight="1">
      <c r="A538" s="18"/>
      <c r="B538" s="18"/>
      <c r="C538" s="18"/>
      <c r="D538" s="18"/>
      <c r="E538" s="18"/>
      <c r="F538" s="18"/>
      <c r="G538" s="18"/>
      <c r="H538" s="18"/>
      <c r="I538" s="3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8.75" customHeight="1">
      <c r="A539" s="18"/>
      <c r="B539" s="18"/>
      <c r="C539" s="18"/>
      <c r="D539" s="18"/>
      <c r="E539" s="18"/>
      <c r="F539" s="18"/>
      <c r="G539" s="18"/>
      <c r="H539" s="18"/>
      <c r="I539" s="3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8.75" customHeight="1">
      <c r="A540" s="18"/>
      <c r="B540" s="18"/>
      <c r="C540" s="18"/>
      <c r="D540" s="18"/>
      <c r="E540" s="18"/>
      <c r="F540" s="18"/>
      <c r="G540" s="18"/>
      <c r="H540" s="18"/>
      <c r="I540" s="3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8.75" customHeight="1">
      <c r="A541" s="18"/>
      <c r="B541" s="18"/>
      <c r="C541" s="18"/>
      <c r="D541" s="18"/>
      <c r="E541" s="18"/>
      <c r="F541" s="18"/>
      <c r="G541" s="18"/>
      <c r="H541" s="18"/>
      <c r="I541" s="3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8.75" customHeight="1">
      <c r="A542" s="18"/>
      <c r="B542" s="18"/>
      <c r="C542" s="18"/>
      <c r="D542" s="18"/>
      <c r="E542" s="18"/>
      <c r="F542" s="18"/>
      <c r="G542" s="18"/>
      <c r="H542" s="18"/>
      <c r="I542" s="3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8.75" customHeight="1">
      <c r="A543" s="18"/>
      <c r="B543" s="18"/>
      <c r="C543" s="18"/>
      <c r="D543" s="18"/>
      <c r="E543" s="18"/>
      <c r="F543" s="18"/>
      <c r="G543" s="18"/>
      <c r="H543" s="18"/>
      <c r="I543" s="3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8.75" customHeight="1">
      <c r="A544" s="18"/>
      <c r="B544" s="18"/>
      <c r="C544" s="18"/>
      <c r="D544" s="18"/>
      <c r="E544" s="18"/>
      <c r="F544" s="18"/>
      <c r="G544" s="18"/>
      <c r="H544" s="18"/>
      <c r="I544" s="3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8.75" customHeight="1">
      <c r="A545" s="18"/>
      <c r="B545" s="18"/>
      <c r="C545" s="18"/>
      <c r="D545" s="18"/>
      <c r="E545" s="18"/>
      <c r="F545" s="18"/>
      <c r="G545" s="18"/>
      <c r="H545" s="18"/>
      <c r="I545" s="3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8.75" customHeight="1">
      <c r="A546" s="18"/>
      <c r="B546" s="18"/>
      <c r="C546" s="18"/>
      <c r="D546" s="18"/>
      <c r="E546" s="18"/>
      <c r="F546" s="18"/>
      <c r="G546" s="18"/>
      <c r="H546" s="18"/>
      <c r="I546" s="3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8.75" customHeight="1">
      <c r="A547" s="18"/>
      <c r="B547" s="18"/>
      <c r="C547" s="18"/>
      <c r="D547" s="18"/>
      <c r="E547" s="18"/>
      <c r="F547" s="18"/>
      <c r="G547" s="18"/>
      <c r="H547" s="18"/>
      <c r="I547" s="3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8.75" customHeight="1">
      <c r="A548" s="18"/>
      <c r="B548" s="18"/>
      <c r="C548" s="18"/>
      <c r="D548" s="18"/>
      <c r="E548" s="18"/>
      <c r="F548" s="18"/>
      <c r="G548" s="18"/>
      <c r="H548" s="18"/>
      <c r="I548" s="3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8.75" customHeight="1">
      <c r="A549" s="18"/>
      <c r="B549" s="18"/>
      <c r="C549" s="18"/>
      <c r="D549" s="18"/>
      <c r="E549" s="18"/>
      <c r="F549" s="18"/>
      <c r="G549" s="18"/>
      <c r="H549" s="18"/>
      <c r="I549" s="3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8.75" customHeight="1">
      <c r="A550" s="18"/>
      <c r="B550" s="18"/>
      <c r="C550" s="18"/>
      <c r="D550" s="18"/>
      <c r="E550" s="18"/>
      <c r="F550" s="18"/>
      <c r="G550" s="18"/>
      <c r="H550" s="18"/>
      <c r="I550" s="3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8.75" customHeight="1">
      <c r="A551" s="18"/>
      <c r="B551" s="18"/>
      <c r="C551" s="18"/>
      <c r="D551" s="18"/>
      <c r="E551" s="18"/>
      <c r="F551" s="18"/>
      <c r="G551" s="18"/>
      <c r="H551" s="18"/>
      <c r="I551" s="3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8.75" customHeight="1">
      <c r="A552" s="18"/>
      <c r="B552" s="18"/>
      <c r="C552" s="18"/>
      <c r="D552" s="18"/>
      <c r="E552" s="18"/>
      <c r="F552" s="18"/>
      <c r="G552" s="18"/>
      <c r="H552" s="18"/>
      <c r="I552" s="3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8.75" customHeight="1">
      <c r="A553" s="18"/>
      <c r="B553" s="18"/>
      <c r="C553" s="18"/>
      <c r="D553" s="18"/>
      <c r="E553" s="18"/>
      <c r="F553" s="18"/>
      <c r="G553" s="18"/>
      <c r="H553" s="18"/>
      <c r="I553" s="3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8.75" customHeight="1">
      <c r="A554" s="18"/>
      <c r="B554" s="18"/>
      <c r="C554" s="18"/>
      <c r="D554" s="18"/>
      <c r="E554" s="18"/>
      <c r="F554" s="18"/>
      <c r="G554" s="18"/>
      <c r="H554" s="18"/>
      <c r="I554" s="3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8.75" customHeight="1">
      <c r="A555" s="18"/>
      <c r="B555" s="18"/>
      <c r="C555" s="18"/>
      <c r="D555" s="18"/>
      <c r="E555" s="18"/>
      <c r="F555" s="18"/>
      <c r="G555" s="18"/>
      <c r="H555" s="18"/>
      <c r="I555" s="3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8.75" customHeight="1">
      <c r="A556" s="18"/>
      <c r="B556" s="18"/>
      <c r="C556" s="18"/>
      <c r="D556" s="18"/>
      <c r="E556" s="18"/>
      <c r="F556" s="18"/>
      <c r="G556" s="18"/>
      <c r="H556" s="18"/>
      <c r="I556" s="3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8.75" customHeight="1">
      <c r="A557" s="18"/>
      <c r="B557" s="18"/>
      <c r="C557" s="18"/>
      <c r="D557" s="18"/>
      <c r="E557" s="18"/>
      <c r="F557" s="18"/>
      <c r="G557" s="18"/>
      <c r="H557" s="18"/>
      <c r="I557" s="3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8.75" customHeight="1">
      <c r="A558" s="18"/>
      <c r="B558" s="18"/>
      <c r="C558" s="18"/>
      <c r="D558" s="18"/>
      <c r="E558" s="18"/>
      <c r="F558" s="18"/>
      <c r="G558" s="18"/>
      <c r="H558" s="18"/>
      <c r="I558" s="3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8.75" customHeight="1">
      <c r="A559" s="18"/>
      <c r="B559" s="18"/>
      <c r="C559" s="18"/>
      <c r="D559" s="18"/>
      <c r="E559" s="18"/>
      <c r="F559" s="18"/>
      <c r="G559" s="18"/>
      <c r="H559" s="18"/>
      <c r="I559" s="3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8.75" customHeight="1">
      <c r="A560" s="18"/>
      <c r="B560" s="18"/>
      <c r="C560" s="18"/>
      <c r="D560" s="18"/>
      <c r="E560" s="18"/>
      <c r="F560" s="18"/>
      <c r="G560" s="18"/>
      <c r="H560" s="18"/>
      <c r="I560" s="3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8.75" customHeight="1">
      <c r="A561" s="18"/>
      <c r="B561" s="18"/>
      <c r="C561" s="18"/>
      <c r="D561" s="18"/>
      <c r="E561" s="18"/>
      <c r="F561" s="18"/>
      <c r="G561" s="18"/>
      <c r="H561" s="18"/>
      <c r="I561" s="3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8.75" customHeight="1">
      <c r="A562" s="18"/>
      <c r="B562" s="18"/>
      <c r="C562" s="18"/>
      <c r="D562" s="18"/>
      <c r="E562" s="18"/>
      <c r="F562" s="18"/>
      <c r="G562" s="18"/>
      <c r="H562" s="18"/>
      <c r="I562" s="3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8.75" customHeight="1">
      <c r="A563" s="18"/>
      <c r="B563" s="18"/>
      <c r="C563" s="18"/>
      <c r="D563" s="18"/>
      <c r="E563" s="18"/>
      <c r="F563" s="18"/>
      <c r="G563" s="18"/>
      <c r="H563" s="18"/>
      <c r="I563" s="3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8.75" customHeight="1">
      <c r="A564" s="18"/>
      <c r="B564" s="18"/>
      <c r="C564" s="18"/>
      <c r="D564" s="18"/>
      <c r="E564" s="18"/>
      <c r="F564" s="18"/>
      <c r="G564" s="18"/>
      <c r="H564" s="18"/>
      <c r="I564" s="3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8.75" customHeight="1">
      <c r="A565" s="18"/>
      <c r="B565" s="18"/>
      <c r="C565" s="18"/>
      <c r="D565" s="18"/>
      <c r="E565" s="18"/>
      <c r="F565" s="18"/>
      <c r="G565" s="18"/>
      <c r="H565" s="18"/>
      <c r="I565" s="3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8.75" customHeight="1">
      <c r="A566" s="18"/>
      <c r="B566" s="18"/>
      <c r="C566" s="18"/>
      <c r="D566" s="18"/>
      <c r="E566" s="18"/>
      <c r="F566" s="18"/>
      <c r="G566" s="18"/>
      <c r="H566" s="18"/>
      <c r="I566" s="3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8.75" customHeight="1">
      <c r="A567" s="18"/>
      <c r="B567" s="18"/>
      <c r="C567" s="18"/>
      <c r="D567" s="18"/>
      <c r="E567" s="18"/>
      <c r="F567" s="18"/>
      <c r="G567" s="18"/>
      <c r="H567" s="18"/>
      <c r="I567" s="3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8.75" customHeight="1">
      <c r="A568" s="18"/>
      <c r="B568" s="18"/>
      <c r="C568" s="18"/>
      <c r="D568" s="18"/>
      <c r="E568" s="18"/>
      <c r="F568" s="18"/>
      <c r="G568" s="18"/>
      <c r="H568" s="18"/>
      <c r="I568" s="3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8.75" customHeight="1">
      <c r="A569" s="18"/>
      <c r="B569" s="18"/>
      <c r="C569" s="18"/>
      <c r="D569" s="18"/>
      <c r="E569" s="18"/>
      <c r="F569" s="18"/>
      <c r="G569" s="18"/>
      <c r="H569" s="18"/>
      <c r="I569" s="3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8.75" customHeight="1">
      <c r="A570" s="18"/>
      <c r="B570" s="18"/>
      <c r="C570" s="18"/>
      <c r="D570" s="18"/>
      <c r="E570" s="18"/>
      <c r="F570" s="18"/>
      <c r="G570" s="18"/>
      <c r="H570" s="18"/>
      <c r="I570" s="3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8.75" customHeight="1">
      <c r="A571" s="18"/>
      <c r="B571" s="18"/>
      <c r="C571" s="18"/>
      <c r="D571" s="18"/>
      <c r="E571" s="18"/>
      <c r="F571" s="18"/>
      <c r="G571" s="18"/>
      <c r="H571" s="18"/>
      <c r="I571" s="3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8.75" customHeight="1">
      <c r="A572" s="18"/>
      <c r="B572" s="18"/>
      <c r="C572" s="18"/>
      <c r="D572" s="18"/>
      <c r="E572" s="18"/>
      <c r="F572" s="18"/>
      <c r="G572" s="18"/>
      <c r="H572" s="18"/>
      <c r="I572" s="3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8.75" customHeight="1">
      <c r="A573" s="18"/>
      <c r="B573" s="18"/>
      <c r="C573" s="18"/>
      <c r="D573" s="18"/>
      <c r="E573" s="18"/>
      <c r="F573" s="18"/>
      <c r="G573" s="18"/>
      <c r="H573" s="18"/>
      <c r="I573" s="3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8.75" customHeight="1">
      <c r="A574" s="18"/>
      <c r="B574" s="18"/>
      <c r="C574" s="18"/>
      <c r="D574" s="18"/>
      <c r="E574" s="18"/>
      <c r="F574" s="18"/>
      <c r="G574" s="18"/>
      <c r="H574" s="18"/>
      <c r="I574" s="3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8.75" customHeight="1">
      <c r="A575" s="18"/>
      <c r="B575" s="18"/>
      <c r="C575" s="18"/>
      <c r="D575" s="18"/>
      <c r="E575" s="18"/>
      <c r="F575" s="18"/>
      <c r="G575" s="18"/>
      <c r="H575" s="18"/>
      <c r="I575" s="3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8.75" customHeight="1">
      <c r="A576" s="18"/>
      <c r="B576" s="18"/>
      <c r="C576" s="18"/>
      <c r="D576" s="18"/>
      <c r="E576" s="18"/>
      <c r="F576" s="18"/>
      <c r="G576" s="18"/>
      <c r="H576" s="18"/>
      <c r="I576" s="3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8.75" customHeight="1">
      <c r="A577" s="18"/>
      <c r="B577" s="18"/>
      <c r="C577" s="18"/>
      <c r="D577" s="18"/>
      <c r="E577" s="18"/>
      <c r="F577" s="18"/>
      <c r="G577" s="18"/>
      <c r="H577" s="18"/>
      <c r="I577" s="3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8.75" customHeight="1">
      <c r="A578" s="18"/>
      <c r="B578" s="18"/>
      <c r="C578" s="18"/>
      <c r="D578" s="18"/>
      <c r="E578" s="18"/>
      <c r="F578" s="18"/>
      <c r="G578" s="18"/>
      <c r="H578" s="18"/>
      <c r="I578" s="3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8.75" customHeight="1">
      <c r="A579" s="18"/>
      <c r="B579" s="18"/>
      <c r="C579" s="18"/>
      <c r="D579" s="18"/>
      <c r="E579" s="18"/>
      <c r="F579" s="18"/>
      <c r="G579" s="18"/>
      <c r="H579" s="18"/>
      <c r="I579" s="3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8.75" customHeight="1">
      <c r="A580" s="18"/>
      <c r="B580" s="18"/>
      <c r="C580" s="18"/>
      <c r="D580" s="18"/>
      <c r="E580" s="18"/>
      <c r="F580" s="18"/>
      <c r="G580" s="18"/>
      <c r="H580" s="18"/>
      <c r="I580" s="3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8.75" customHeight="1">
      <c r="A581" s="18"/>
      <c r="B581" s="18"/>
      <c r="C581" s="18"/>
      <c r="D581" s="18"/>
      <c r="E581" s="18"/>
      <c r="F581" s="18"/>
      <c r="G581" s="18"/>
      <c r="H581" s="18"/>
      <c r="I581" s="3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8.75" customHeight="1">
      <c r="A582" s="18"/>
      <c r="B582" s="18"/>
      <c r="C582" s="18"/>
      <c r="D582" s="18"/>
      <c r="E582" s="18"/>
      <c r="F582" s="18"/>
      <c r="G582" s="18"/>
      <c r="H582" s="18"/>
      <c r="I582" s="3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8.75" customHeight="1">
      <c r="A583" s="18"/>
      <c r="B583" s="18"/>
      <c r="C583" s="18"/>
      <c r="D583" s="18"/>
      <c r="E583" s="18"/>
      <c r="F583" s="18"/>
      <c r="G583" s="18"/>
      <c r="H583" s="18"/>
      <c r="I583" s="3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8.75" customHeight="1">
      <c r="A584" s="18"/>
      <c r="B584" s="18"/>
      <c r="C584" s="18"/>
      <c r="D584" s="18"/>
      <c r="E584" s="18"/>
      <c r="F584" s="18"/>
      <c r="G584" s="18"/>
      <c r="H584" s="18"/>
      <c r="I584" s="3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8.75" customHeight="1">
      <c r="A585" s="18"/>
      <c r="B585" s="18"/>
      <c r="C585" s="18"/>
      <c r="D585" s="18"/>
      <c r="E585" s="18"/>
      <c r="F585" s="18"/>
      <c r="G585" s="18"/>
      <c r="H585" s="18"/>
      <c r="I585" s="3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8.75" customHeight="1">
      <c r="A586" s="18"/>
      <c r="B586" s="18"/>
      <c r="C586" s="18"/>
      <c r="D586" s="18"/>
      <c r="E586" s="18"/>
      <c r="F586" s="18"/>
      <c r="G586" s="18"/>
      <c r="H586" s="18"/>
      <c r="I586" s="3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8.75" customHeight="1">
      <c r="A587" s="18"/>
      <c r="B587" s="18"/>
      <c r="C587" s="18"/>
      <c r="D587" s="18"/>
      <c r="E587" s="18"/>
      <c r="F587" s="18"/>
      <c r="G587" s="18"/>
      <c r="H587" s="18"/>
      <c r="I587" s="3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8.75" customHeight="1">
      <c r="A588" s="18"/>
      <c r="B588" s="18"/>
      <c r="C588" s="18"/>
      <c r="D588" s="18"/>
      <c r="E588" s="18"/>
      <c r="F588" s="18"/>
      <c r="G588" s="18"/>
      <c r="H588" s="18"/>
      <c r="I588" s="3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8.75" customHeight="1">
      <c r="A589" s="18"/>
      <c r="B589" s="18"/>
      <c r="C589" s="18"/>
      <c r="D589" s="18"/>
      <c r="E589" s="18"/>
      <c r="F589" s="18"/>
      <c r="G589" s="18"/>
      <c r="H589" s="18"/>
      <c r="I589" s="3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8.75" customHeight="1">
      <c r="A590" s="18"/>
      <c r="B590" s="18"/>
      <c r="C590" s="18"/>
      <c r="D590" s="18"/>
      <c r="E590" s="18"/>
      <c r="F590" s="18"/>
      <c r="G590" s="18"/>
      <c r="H590" s="18"/>
      <c r="I590" s="3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8.75" customHeight="1">
      <c r="A591" s="18"/>
      <c r="B591" s="18"/>
      <c r="C591" s="18"/>
      <c r="D591" s="18"/>
      <c r="E591" s="18"/>
      <c r="F591" s="18"/>
      <c r="G591" s="18"/>
      <c r="H591" s="18"/>
      <c r="I591" s="3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8.75" customHeight="1">
      <c r="A592" s="18"/>
      <c r="B592" s="18"/>
      <c r="C592" s="18"/>
      <c r="D592" s="18"/>
      <c r="E592" s="18"/>
      <c r="F592" s="18"/>
      <c r="G592" s="18"/>
      <c r="H592" s="18"/>
      <c r="I592" s="3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8.75" customHeight="1">
      <c r="A593" s="18"/>
      <c r="B593" s="18"/>
      <c r="C593" s="18"/>
      <c r="D593" s="18"/>
      <c r="E593" s="18"/>
      <c r="F593" s="18"/>
      <c r="G593" s="18"/>
      <c r="H593" s="18"/>
      <c r="I593" s="3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8.75" customHeight="1">
      <c r="A594" s="18"/>
      <c r="B594" s="18"/>
      <c r="C594" s="18"/>
      <c r="D594" s="18"/>
      <c r="E594" s="18"/>
      <c r="F594" s="18"/>
      <c r="G594" s="18"/>
      <c r="H594" s="18"/>
      <c r="I594" s="3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8.75" customHeight="1">
      <c r="A595" s="18"/>
      <c r="B595" s="18"/>
      <c r="C595" s="18"/>
      <c r="D595" s="18"/>
      <c r="E595" s="18"/>
      <c r="F595" s="18"/>
      <c r="G595" s="18"/>
      <c r="H595" s="18"/>
      <c r="I595" s="3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8.75" customHeight="1">
      <c r="A596" s="18"/>
      <c r="B596" s="18"/>
      <c r="C596" s="18"/>
      <c r="D596" s="18"/>
      <c r="E596" s="18"/>
      <c r="F596" s="18"/>
      <c r="G596" s="18"/>
      <c r="H596" s="18"/>
      <c r="I596" s="3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8.75" customHeight="1">
      <c r="A597" s="18"/>
      <c r="B597" s="18"/>
      <c r="C597" s="18"/>
      <c r="D597" s="18"/>
      <c r="E597" s="18"/>
      <c r="F597" s="18"/>
      <c r="G597" s="18"/>
      <c r="H597" s="18"/>
      <c r="I597" s="3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8.75" customHeight="1">
      <c r="A598" s="18"/>
      <c r="B598" s="18"/>
      <c r="C598" s="18"/>
      <c r="D598" s="18"/>
      <c r="E598" s="18"/>
      <c r="F598" s="18"/>
      <c r="G598" s="18"/>
      <c r="H598" s="18"/>
      <c r="I598" s="3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8.75" customHeight="1">
      <c r="A599" s="18"/>
      <c r="B599" s="18"/>
      <c r="C599" s="18"/>
      <c r="D599" s="18"/>
      <c r="E599" s="18"/>
      <c r="F599" s="18"/>
      <c r="G599" s="18"/>
      <c r="H599" s="18"/>
      <c r="I599" s="3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8.75" customHeight="1">
      <c r="A600" s="18"/>
      <c r="B600" s="18"/>
      <c r="C600" s="18"/>
      <c r="D600" s="18"/>
      <c r="E600" s="18"/>
      <c r="F600" s="18"/>
      <c r="G600" s="18"/>
      <c r="H600" s="18"/>
      <c r="I600" s="3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8.75" customHeight="1">
      <c r="A601" s="18"/>
      <c r="B601" s="18"/>
      <c r="C601" s="18"/>
      <c r="D601" s="18"/>
      <c r="E601" s="18"/>
      <c r="F601" s="18"/>
      <c r="G601" s="18"/>
      <c r="H601" s="18"/>
      <c r="I601" s="3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8.75" customHeight="1">
      <c r="A602" s="18"/>
      <c r="B602" s="18"/>
      <c r="C602" s="18"/>
      <c r="D602" s="18"/>
      <c r="E602" s="18"/>
      <c r="F602" s="18"/>
      <c r="G602" s="18"/>
      <c r="H602" s="18"/>
      <c r="I602" s="3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8.75" customHeight="1">
      <c r="A603" s="18"/>
      <c r="B603" s="18"/>
      <c r="C603" s="18"/>
      <c r="D603" s="18"/>
      <c r="E603" s="18"/>
      <c r="F603" s="18"/>
      <c r="G603" s="18"/>
      <c r="H603" s="18"/>
      <c r="I603" s="3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8.75" customHeight="1">
      <c r="A604" s="18"/>
      <c r="B604" s="18"/>
      <c r="C604" s="18"/>
      <c r="D604" s="18"/>
      <c r="E604" s="18"/>
      <c r="F604" s="18"/>
      <c r="G604" s="18"/>
      <c r="H604" s="18"/>
      <c r="I604" s="3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8.75" customHeight="1">
      <c r="A605" s="18"/>
      <c r="B605" s="18"/>
      <c r="C605" s="18"/>
      <c r="D605" s="18"/>
      <c r="E605" s="18"/>
      <c r="F605" s="18"/>
      <c r="G605" s="18"/>
      <c r="H605" s="18"/>
      <c r="I605" s="3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8.75" customHeight="1">
      <c r="A606" s="18"/>
      <c r="B606" s="18"/>
      <c r="C606" s="18"/>
      <c r="D606" s="18"/>
      <c r="E606" s="18"/>
      <c r="F606" s="18"/>
      <c r="G606" s="18"/>
      <c r="H606" s="18"/>
      <c r="I606" s="3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8.75" customHeight="1">
      <c r="A607" s="18"/>
      <c r="B607" s="18"/>
      <c r="C607" s="18"/>
      <c r="D607" s="18"/>
      <c r="E607" s="18"/>
      <c r="F607" s="18"/>
      <c r="G607" s="18"/>
      <c r="H607" s="18"/>
      <c r="I607" s="3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8.75" customHeight="1">
      <c r="A608" s="18"/>
      <c r="B608" s="18"/>
      <c r="C608" s="18"/>
      <c r="D608" s="18"/>
      <c r="E608" s="18"/>
      <c r="F608" s="18"/>
      <c r="G608" s="18"/>
      <c r="H608" s="18"/>
      <c r="I608" s="3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8.75" customHeight="1">
      <c r="A609" s="18"/>
      <c r="B609" s="18"/>
      <c r="C609" s="18"/>
      <c r="D609" s="18"/>
      <c r="E609" s="18"/>
      <c r="F609" s="18"/>
      <c r="G609" s="18"/>
      <c r="H609" s="18"/>
      <c r="I609" s="3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8.75" customHeight="1">
      <c r="A610" s="18"/>
      <c r="B610" s="18"/>
      <c r="C610" s="18"/>
      <c r="D610" s="18"/>
      <c r="E610" s="18"/>
      <c r="F610" s="18"/>
      <c r="G610" s="18"/>
      <c r="H610" s="18"/>
      <c r="I610" s="3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8.75" customHeight="1">
      <c r="A611" s="18"/>
      <c r="B611" s="18"/>
      <c r="C611" s="18"/>
      <c r="D611" s="18"/>
      <c r="E611" s="18"/>
      <c r="F611" s="18"/>
      <c r="G611" s="18"/>
      <c r="H611" s="18"/>
      <c r="I611" s="3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8.75" customHeight="1">
      <c r="A612" s="18"/>
      <c r="B612" s="18"/>
      <c r="C612" s="18"/>
      <c r="D612" s="18"/>
      <c r="E612" s="18"/>
      <c r="F612" s="18"/>
      <c r="G612" s="18"/>
      <c r="H612" s="18"/>
      <c r="I612" s="3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8.75" customHeight="1">
      <c r="A613" s="18"/>
      <c r="B613" s="18"/>
      <c r="C613" s="18"/>
      <c r="D613" s="18"/>
      <c r="E613" s="18"/>
      <c r="F613" s="18"/>
      <c r="G613" s="18"/>
      <c r="H613" s="18"/>
      <c r="I613" s="3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8.75" customHeight="1">
      <c r="A614" s="18"/>
      <c r="B614" s="18"/>
      <c r="C614" s="18"/>
      <c r="D614" s="18"/>
      <c r="E614" s="18"/>
      <c r="F614" s="18"/>
      <c r="G614" s="18"/>
      <c r="H614" s="18"/>
      <c r="I614" s="3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8.75" customHeight="1">
      <c r="A615" s="18"/>
      <c r="B615" s="18"/>
      <c r="C615" s="18"/>
      <c r="D615" s="18"/>
      <c r="E615" s="18"/>
      <c r="F615" s="18"/>
      <c r="G615" s="18"/>
      <c r="H615" s="18"/>
      <c r="I615" s="3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8.75" customHeight="1">
      <c r="A616" s="18"/>
      <c r="B616" s="18"/>
      <c r="C616" s="18"/>
      <c r="D616" s="18"/>
      <c r="E616" s="18"/>
      <c r="F616" s="18"/>
      <c r="G616" s="18"/>
      <c r="H616" s="18"/>
      <c r="I616" s="3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8.75" customHeight="1">
      <c r="A617" s="18"/>
      <c r="B617" s="18"/>
      <c r="C617" s="18"/>
      <c r="D617" s="18"/>
      <c r="E617" s="18"/>
      <c r="F617" s="18"/>
      <c r="G617" s="18"/>
      <c r="H617" s="18"/>
      <c r="I617" s="3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8.75" customHeight="1">
      <c r="A618" s="18"/>
      <c r="B618" s="18"/>
      <c r="C618" s="18"/>
      <c r="D618" s="18"/>
      <c r="E618" s="18"/>
      <c r="F618" s="18"/>
      <c r="G618" s="18"/>
      <c r="H618" s="18"/>
      <c r="I618" s="3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8.75" customHeight="1">
      <c r="A619" s="18"/>
      <c r="B619" s="18"/>
      <c r="C619" s="18"/>
      <c r="D619" s="18"/>
      <c r="E619" s="18"/>
      <c r="F619" s="18"/>
      <c r="G619" s="18"/>
      <c r="H619" s="18"/>
      <c r="I619" s="3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8.75" customHeight="1">
      <c r="A620" s="18"/>
      <c r="B620" s="18"/>
      <c r="C620" s="18"/>
      <c r="D620" s="18"/>
      <c r="E620" s="18"/>
      <c r="F620" s="18"/>
      <c r="G620" s="18"/>
      <c r="H620" s="18"/>
      <c r="I620" s="3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8.75" customHeight="1">
      <c r="A621" s="18"/>
      <c r="B621" s="18"/>
      <c r="C621" s="18"/>
      <c r="D621" s="18"/>
      <c r="E621" s="18"/>
      <c r="F621" s="18"/>
      <c r="G621" s="18"/>
      <c r="H621" s="18"/>
      <c r="I621" s="3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8.75" customHeight="1">
      <c r="A622" s="18"/>
      <c r="B622" s="18"/>
      <c r="C622" s="18"/>
      <c r="D622" s="18"/>
      <c r="E622" s="18"/>
      <c r="F622" s="18"/>
      <c r="G622" s="18"/>
      <c r="H622" s="18"/>
      <c r="I622" s="3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8.75" customHeight="1">
      <c r="A623" s="18"/>
      <c r="B623" s="18"/>
      <c r="C623" s="18"/>
      <c r="D623" s="18"/>
      <c r="E623" s="18"/>
      <c r="F623" s="18"/>
      <c r="G623" s="18"/>
      <c r="H623" s="18"/>
      <c r="I623" s="3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8.75" customHeight="1">
      <c r="A624" s="18"/>
      <c r="B624" s="18"/>
      <c r="C624" s="18"/>
      <c r="D624" s="18"/>
      <c r="E624" s="18"/>
      <c r="F624" s="18"/>
      <c r="G624" s="18"/>
      <c r="H624" s="18"/>
      <c r="I624" s="3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8.75" customHeight="1">
      <c r="A625" s="18"/>
      <c r="B625" s="18"/>
      <c r="C625" s="18"/>
      <c r="D625" s="18"/>
      <c r="E625" s="18"/>
      <c r="F625" s="18"/>
      <c r="G625" s="18"/>
      <c r="H625" s="18"/>
      <c r="I625" s="3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8.75" customHeight="1">
      <c r="A626" s="18"/>
      <c r="B626" s="18"/>
      <c r="C626" s="18"/>
      <c r="D626" s="18"/>
      <c r="E626" s="18"/>
      <c r="F626" s="18"/>
      <c r="G626" s="18"/>
      <c r="H626" s="18"/>
      <c r="I626" s="3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8.75" customHeight="1">
      <c r="A627" s="18"/>
      <c r="B627" s="18"/>
      <c r="C627" s="18"/>
      <c r="D627" s="18"/>
      <c r="E627" s="18"/>
      <c r="F627" s="18"/>
      <c r="G627" s="18"/>
      <c r="H627" s="18"/>
      <c r="I627" s="3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8.75" customHeight="1">
      <c r="A628" s="18"/>
      <c r="B628" s="18"/>
      <c r="C628" s="18"/>
      <c r="D628" s="18"/>
      <c r="E628" s="18"/>
      <c r="F628" s="18"/>
      <c r="G628" s="18"/>
      <c r="H628" s="18"/>
      <c r="I628" s="3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8.75" customHeight="1">
      <c r="A629" s="18"/>
      <c r="B629" s="18"/>
      <c r="C629" s="18"/>
      <c r="D629" s="18"/>
      <c r="E629" s="18"/>
      <c r="F629" s="18"/>
      <c r="G629" s="18"/>
      <c r="H629" s="18"/>
      <c r="I629" s="3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8.75" customHeight="1">
      <c r="A630" s="18"/>
      <c r="B630" s="18"/>
      <c r="C630" s="18"/>
      <c r="D630" s="18"/>
      <c r="E630" s="18"/>
      <c r="F630" s="18"/>
      <c r="G630" s="18"/>
      <c r="H630" s="18"/>
      <c r="I630" s="3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8.75" customHeight="1">
      <c r="A631" s="18"/>
      <c r="B631" s="18"/>
      <c r="C631" s="18"/>
      <c r="D631" s="18"/>
      <c r="E631" s="18"/>
      <c r="F631" s="18"/>
      <c r="G631" s="18"/>
      <c r="H631" s="18"/>
      <c r="I631" s="3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8.75" customHeight="1">
      <c r="A632" s="18"/>
      <c r="B632" s="18"/>
      <c r="C632" s="18"/>
      <c r="D632" s="18"/>
      <c r="E632" s="18"/>
      <c r="F632" s="18"/>
      <c r="G632" s="18"/>
      <c r="H632" s="18"/>
      <c r="I632" s="3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8.75" customHeight="1">
      <c r="A633" s="18"/>
      <c r="B633" s="18"/>
      <c r="C633" s="18"/>
      <c r="D633" s="18"/>
      <c r="E633" s="18"/>
      <c r="F633" s="18"/>
      <c r="G633" s="18"/>
      <c r="H633" s="18"/>
      <c r="I633" s="3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8.75" customHeight="1">
      <c r="A634" s="18"/>
      <c r="B634" s="18"/>
      <c r="C634" s="18"/>
      <c r="D634" s="18"/>
      <c r="E634" s="18"/>
      <c r="F634" s="18"/>
      <c r="G634" s="18"/>
      <c r="H634" s="18"/>
      <c r="I634" s="3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8.75" customHeight="1">
      <c r="A635" s="18"/>
      <c r="B635" s="18"/>
      <c r="C635" s="18"/>
      <c r="D635" s="18"/>
      <c r="E635" s="18"/>
      <c r="F635" s="18"/>
      <c r="G635" s="18"/>
      <c r="H635" s="18"/>
      <c r="I635" s="3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8.75" customHeight="1">
      <c r="A636" s="18"/>
      <c r="B636" s="18"/>
      <c r="C636" s="18"/>
      <c r="D636" s="18"/>
      <c r="E636" s="18"/>
      <c r="F636" s="18"/>
      <c r="G636" s="18"/>
      <c r="H636" s="18"/>
      <c r="I636" s="3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8.75" customHeight="1">
      <c r="A637" s="18"/>
      <c r="B637" s="18"/>
      <c r="C637" s="18"/>
      <c r="D637" s="18"/>
      <c r="E637" s="18"/>
      <c r="F637" s="18"/>
      <c r="G637" s="18"/>
      <c r="H637" s="18"/>
      <c r="I637" s="3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8.75" customHeight="1">
      <c r="A638" s="18"/>
      <c r="B638" s="18"/>
      <c r="C638" s="18"/>
      <c r="D638" s="18"/>
      <c r="E638" s="18"/>
      <c r="F638" s="18"/>
      <c r="G638" s="18"/>
      <c r="H638" s="18"/>
      <c r="I638" s="3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8.75" customHeight="1">
      <c r="A639" s="18"/>
      <c r="B639" s="18"/>
      <c r="C639" s="18"/>
      <c r="D639" s="18"/>
      <c r="E639" s="18"/>
      <c r="F639" s="18"/>
      <c r="G639" s="18"/>
      <c r="H639" s="18"/>
      <c r="I639" s="3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8.75" customHeight="1">
      <c r="A640" s="18"/>
      <c r="B640" s="18"/>
      <c r="C640" s="18"/>
      <c r="D640" s="18"/>
      <c r="E640" s="18"/>
      <c r="F640" s="18"/>
      <c r="G640" s="18"/>
      <c r="H640" s="18"/>
      <c r="I640" s="3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8.75" customHeight="1">
      <c r="A641" s="18"/>
      <c r="B641" s="18"/>
      <c r="C641" s="18"/>
      <c r="D641" s="18"/>
      <c r="E641" s="18"/>
      <c r="F641" s="18"/>
      <c r="G641" s="18"/>
      <c r="H641" s="18"/>
      <c r="I641" s="3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8.75" customHeight="1">
      <c r="A642" s="18"/>
      <c r="B642" s="18"/>
      <c r="C642" s="18"/>
      <c r="D642" s="18"/>
      <c r="E642" s="18"/>
      <c r="F642" s="18"/>
      <c r="G642" s="18"/>
      <c r="H642" s="18"/>
      <c r="I642" s="3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8.75" customHeight="1">
      <c r="A643" s="18"/>
      <c r="B643" s="18"/>
      <c r="C643" s="18"/>
      <c r="D643" s="18"/>
      <c r="E643" s="18"/>
      <c r="F643" s="18"/>
      <c r="G643" s="18"/>
      <c r="H643" s="18"/>
      <c r="I643" s="3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8.75" customHeight="1">
      <c r="A644" s="18"/>
      <c r="B644" s="18"/>
      <c r="C644" s="18"/>
      <c r="D644" s="18"/>
      <c r="E644" s="18"/>
      <c r="F644" s="18"/>
      <c r="G644" s="18"/>
      <c r="H644" s="18"/>
      <c r="I644" s="3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8.75" customHeight="1">
      <c r="A645" s="18"/>
      <c r="B645" s="18"/>
      <c r="C645" s="18"/>
      <c r="D645" s="18"/>
      <c r="E645" s="18"/>
      <c r="F645" s="18"/>
      <c r="G645" s="18"/>
      <c r="H645" s="18"/>
      <c r="I645" s="3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8.75" customHeight="1">
      <c r="A646" s="18"/>
      <c r="B646" s="18"/>
      <c r="C646" s="18"/>
      <c r="D646" s="18"/>
      <c r="E646" s="18"/>
      <c r="F646" s="18"/>
      <c r="G646" s="18"/>
      <c r="H646" s="18"/>
      <c r="I646" s="3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8.75" customHeight="1">
      <c r="A647" s="18"/>
      <c r="B647" s="18"/>
      <c r="C647" s="18"/>
      <c r="D647" s="18"/>
      <c r="E647" s="18"/>
      <c r="F647" s="18"/>
      <c r="G647" s="18"/>
      <c r="H647" s="18"/>
      <c r="I647" s="3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8.75" customHeight="1">
      <c r="A648" s="18"/>
      <c r="B648" s="18"/>
      <c r="C648" s="18"/>
      <c r="D648" s="18"/>
      <c r="E648" s="18"/>
      <c r="F648" s="18"/>
      <c r="G648" s="18"/>
      <c r="H648" s="18"/>
      <c r="I648" s="3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8.75" customHeight="1">
      <c r="A649" s="18"/>
      <c r="B649" s="18"/>
      <c r="C649" s="18"/>
      <c r="D649" s="18"/>
      <c r="E649" s="18"/>
      <c r="F649" s="18"/>
      <c r="G649" s="18"/>
      <c r="H649" s="18"/>
      <c r="I649" s="3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8.75" customHeight="1">
      <c r="A650" s="18"/>
      <c r="B650" s="18"/>
      <c r="C650" s="18"/>
      <c r="D650" s="18"/>
      <c r="E650" s="18"/>
      <c r="F650" s="18"/>
      <c r="G650" s="18"/>
      <c r="H650" s="18"/>
      <c r="I650" s="3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8.75" customHeight="1">
      <c r="A651" s="18"/>
      <c r="B651" s="18"/>
      <c r="C651" s="18"/>
      <c r="D651" s="18"/>
      <c r="E651" s="18"/>
      <c r="F651" s="18"/>
      <c r="G651" s="18"/>
      <c r="H651" s="18"/>
      <c r="I651" s="3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8.75" customHeight="1">
      <c r="A652" s="18"/>
      <c r="B652" s="18"/>
      <c r="C652" s="18"/>
      <c r="D652" s="18"/>
      <c r="E652" s="18"/>
      <c r="F652" s="18"/>
      <c r="G652" s="18"/>
      <c r="H652" s="18"/>
      <c r="I652" s="3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8.75" customHeight="1">
      <c r="A653" s="18"/>
      <c r="B653" s="18"/>
      <c r="C653" s="18"/>
      <c r="D653" s="18"/>
      <c r="E653" s="18"/>
      <c r="F653" s="18"/>
      <c r="G653" s="18"/>
      <c r="H653" s="18"/>
      <c r="I653" s="3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8.75" customHeight="1">
      <c r="A654" s="18"/>
      <c r="B654" s="18"/>
      <c r="C654" s="18"/>
      <c r="D654" s="18"/>
      <c r="E654" s="18"/>
      <c r="F654" s="18"/>
      <c r="G654" s="18"/>
      <c r="H654" s="18"/>
      <c r="I654" s="3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8.75" customHeight="1">
      <c r="A655" s="18"/>
      <c r="B655" s="18"/>
      <c r="C655" s="18"/>
      <c r="D655" s="18"/>
      <c r="E655" s="18"/>
      <c r="F655" s="18"/>
      <c r="G655" s="18"/>
      <c r="H655" s="18"/>
      <c r="I655" s="3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8.75" customHeight="1">
      <c r="A656" s="18"/>
      <c r="B656" s="18"/>
      <c r="C656" s="18"/>
      <c r="D656" s="18"/>
      <c r="E656" s="18"/>
      <c r="F656" s="18"/>
      <c r="G656" s="18"/>
      <c r="H656" s="18"/>
      <c r="I656" s="3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8.75" customHeight="1">
      <c r="A657" s="18"/>
      <c r="B657" s="18"/>
      <c r="C657" s="18"/>
      <c r="D657" s="18"/>
      <c r="E657" s="18"/>
      <c r="F657" s="18"/>
      <c r="G657" s="18"/>
      <c r="H657" s="18"/>
      <c r="I657" s="3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8.75" customHeight="1">
      <c r="A658" s="18"/>
      <c r="B658" s="18"/>
      <c r="C658" s="18"/>
      <c r="D658" s="18"/>
      <c r="E658" s="18"/>
      <c r="F658" s="18"/>
      <c r="G658" s="18"/>
      <c r="H658" s="18"/>
      <c r="I658" s="3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8.75" customHeight="1">
      <c r="A659" s="18"/>
      <c r="B659" s="18"/>
      <c r="C659" s="18"/>
      <c r="D659" s="18"/>
      <c r="E659" s="18"/>
      <c r="F659" s="18"/>
      <c r="G659" s="18"/>
      <c r="H659" s="18"/>
      <c r="I659" s="3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8.75" customHeight="1">
      <c r="A660" s="18"/>
      <c r="B660" s="18"/>
      <c r="C660" s="18"/>
      <c r="D660" s="18"/>
      <c r="E660" s="18"/>
      <c r="F660" s="18"/>
      <c r="G660" s="18"/>
      <c r="H660" s="18"/>
      <c r="I660" s="3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8.75" customHeight="1">
      <c r="A661" s="18"/>
      <c r="B661" s="18"/>
      <c r="C661" s="18"/>
      <c r="D661" s="18"/>
      <c r="E661" s="18"/>
      <c r="F661" s="18"/>
      <c r="G661" s="18"/>
      <c r="H661" s="18"/>
      <c r="I661" s="3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8.75" customHeight="1">
      <c r="A662" s="18"/>
      <c r="B662" s="18"/>
      <c r="C662" s="18"/>
      <c r="D662" s="18"/>
      <c r="E662" s="18"/>
      <c r="F662" s="18"/>
      <c r="G662" s="18"/>
      <c r="H662" s="18"/>
      <c r="I662" s="3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8.75" customHeight="1">
      <c r="A663" s="18"/>
      <c r="B663" s="18"/>
      <c r="C663" s="18"/>
      <c r="D663" s="18"/>
      <c r="E663" s="18"/>
      <c r="F663" s="18"/>
      <c r="G663" s="18"/>
      <c r="H663" s="18"/>
      <c r="I663" s="3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8.75" customHeight="1">
      <c r="A664" s="18"/>
      <c r="B664" s="18"/>
      <c r="C664" s="18"/>
      <c r="D664" s="18"/>
      <c r="E664" s="18"/>
      <c r="F664" s="18"/>
      <c r="G664" s="18"/>
      <c r="H664" s="18"/>
      <c r="I664" s="3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8.75" customHeight="1">
      <c r="A665" s="18"/>
      <c r="B665" s="18"/>
      <c r="C665" s="18"/>
      <c r="D665" s="18"/>
      <c r="E665" s="18"/>
      <c r="F665" s="18"/>
      <c r="G665" s="18"/>
      <c r="H665" s="18"/>
      <c r="I665" s="3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8.75" customHeight="1">
      <c r="A666" s="18"/>
      <c r="B666" s="18"/>
      <c r="C666" s="18"/>
      <c r="D666" s="18"/>
      <c r="E666" s="18"/>
      <c r="F666" s="18"/>
      <c r="G666" s="18"/>
      <c r="H666" s="18"/>
      <c r="I666" s="3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8.75" customHeight="1">
      <c r="A667" s="18"/>
      <c r="B667" s="18"/>
      <c r="C667" s="18"/>
      <c r="D667" s="18"/>
      <c r="E667" s="18"/>
      <c r="F667" s="18"/>
      <c r="G667" s="18"/>
      <c r="H667" s="18"/>
      <c r="I667" s="3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8.75" customHeight="1">
      <c r="A668" s="18"/>
      <c r="B668" s="18"/>
      <c r="C668" s="18"/>
      <c r="D668" s="18"/>
      <c r="E668" s="18"/>
      <c r="F668" s="18"/>
      <c r="G668" s="18"/>
      <c r="H668" s="18"/>
      <c r="I668" s="3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8.75" customHeight="1">
      <c r="A669" s="18"/>
      <c r="B669" s="18"/>
      <c r="C669" s="18"/>
      <c r="D669" s="18"/>
      <c r="E669" s="18"/>
      <c r="F669" s="18"/>
      <c r="G669" s="18"/>
      <c r="H669" s="18"/>
      <c r="I669" s="3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8.75" customHeight="1">
      <c r="A670" s="18"/>
      <c r="B670" s="18"/>
      <c r="C670" s="18"/>
      <c r="D670" s="18"/>
      <c r="E670" s="18"/>
      <c r="F670" s="18"/>
      <c r="G670" s="18"/>
      <c r="H670" s="18"/>
      <c r="I670" s="3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8.75" customHeight="1">
      <c r="A671" s="18"/>
      <c r="B671" s="18"/>
      <c r="C671" s="18"/>
      <c r="D671" s="18"/>
      <c r="E671" s="18"/>
      <c r="F671" s="18"/>
      <c r="G671" s="18"/>
      <c r="H671" s="18"/>
      <c r="I671" s="3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8.75" customHeight="1">
      <c r="A672" s="18"/>
      <c r="B672" s="18"/>
      <c r="C672" s="18"/>
      <c r="D672" s="18"/>
      <c r="E672" s="18"/>
      <c r="F672" s="18"/>
      <c r="G672" s="18"/>
      <c r="H672" s="18"/>
      <c r="I672" s="3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8.75" customHeight="1">
      <c r="A673" s="18"/>
      <c r="B673" s="18"/>
      <c r="C673" s="18"/>
      <c r="D673" s="18"/>
      <c r="E673" s="18"/>
      <c r="F673" s="18"/>
      <c r="G673" s="18"/>
      <c r="H673" s="18"/>
      <c r="I673" s="3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8.75" customHeight="1">
      <c r="A674" s="18"/>
      <c r="B674" s="18"/>
      <c r="C674" s="18"/>
      <c r="D674" s="18"/>
      <c r="E674" s="18"/>
      <c r="F674" s="18"/>
      <c r="G674" s="18"/>
      <c r="H674" s="18"/>
      <c r="I674" s="3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8.75" customHeight="1">
      <c r="A675" s="18"/>
      <c r="B675" s="18"/>
      <c r="C675" s="18"/>
      <c r="D675" s="18"/>
      <c r="E675" s="18"/>
      <c r="F675" s="18"/>
      <c r="G675" s="18"/>
      <c r="H675" s="18"/>
      <c r="I675" s="3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8.75" customHeight="1">
      <c r="A676" s="18"/>
      <c r="B676" s="18"/>
      <c r="C676" s="18"/>
      <c r="D676" s="18"/>
      <c r="E676" s="18"/>
      <c r="F676" s="18"/>
      <c r="G676" s="18"/>
      <c r="H676" s="18"/>
      <c r="I676" s="3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8.75" customHeight="1">
      <c r="A677" s="18"/>
      <c r="B677" s="18"/>
      <c r="C677" s="18"/>
      <c r="D677" s="18"/>
      <c r="E677" s="18"/>
      <c r="F677" s="18"/>
      <c r="G677" s="18"/>
      <c r="H677" s="18"/>
      <c r="I677" s="3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8.75" customHeight="1">
      <c r="A678" s="18"/>
      <c r="B678" s="18"/>
      <c r="C678" s="18"/>
      <c r="D678" s="18"/>
      <c r="E678" s="18"/>
      <c r="F678" s="18"/>
      <c r="G678" s="18"/>
      <c r="H678" s="18"/>
      <c r="I678" s="3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8.75" customHeight="1">
      <c r="A679" s="18"/>
      <c r="B679" s="18"/>
      <c r="C679" s="18"/>
      <c r="D679" s="18"/>
      <c r="E679" s="18"/>
      <c r="F679" s="18"/>
      <c r="G679" s="18"/>
      <c r="H679" s="18"/>
      <c r="I679" s="3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8.75" customHeight="1">
      <c r="A680" s="18"/>
      <c r="B680" s="18"/>
      <c r="C680" s="18"/>
      <c r="D680" s="18"/>
      <c r="E680" s="18"/>
      <c r="F680" s="18"/>
      <c r="G680" s="18"/>
      <c r="H680" s="18"/>
      <c r="I680" s="3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8.75" customHeight="1">
      <c r="A681" s="18"/>
      <c r="B681" s="18"/>
      <c r="C681" s="18"/>
      <c r="D681" s="18"/>
      <c r="E681" s="18"/>
      <c r="F681" s="18"/>
      <c r="G681" s="18"/>
      <c r="H681" s="18"/>
      <c r="I681" s="3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8.75" customHeight="1">
      <c r="A682" s="18"/>
      <c r="B682" s="18"/>
      <c r="C682" s="18"/>
      <c r="D682" s="18"/>
      <c r="E682" s="18"/>
      <c r="F682" s="18"/>
      <c r="G682" s="18"/>
      <c r="H682" s="18"/>
      <c r="I682" s="3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8.75" customHeight="1">
      <c r="A683" s="18"/>
      <c r="B683" s="18"/>
      <c r="C683" s="18"/>
      <c r="D683" s="18"/>
      <c r="E683" s="18"/>
      <c r="F683" s="18"/>
      <c r="G683" s="18"/>
      <c r="H683" s="18"/>
      <c r="I683" s="3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8.75" customHeight="1">
      <c r="A684" s="18"/>
      <c r="B684" s="18"/>
      <c r="C684" s="18"/>
      <c r="D684" s="18"/>
      <c r="E684" s="18"/>
      <c r="F684" s="18"/>
      <c r="G684" s="18"/>
      <c r="H684" s="18"/>
      <c r="I684" s="3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8.75" customHeight="1">
      <c r="A685" s="18"/>
      <c r="B685" s="18"/>
      <c r="C685" s="18"/>
      <c r="D685" s="18"/>
      <c r="E685" s="18"/>
      <c r="F685" s="18"/>
      <c r="G685" s="18"/>
      <c r="H685" s="18"/>
      <c r="I685" s="3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8.75" customHeight="1">
      <c r="A686" s="18"/>
      <c r="B686" s="18"/>
      <c r="C686" s="18"/>
      <c r="D686" s="18"/>
      <c r="E686" s="18"/>
      <c r="F686" s="18"/>
      <c r="G686" s="18"/>
      <c r="H686" s="18"/>
      <c r="I686" s="3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8.75" customHeight="1">
      <c r="A687" s="18"/>
      <c r="B687" s="18"/>
      <c r="C687" s="18"/>
      <c r="D687" s="18"/>
      <c r="E687" s="18"/>
      <c r="F687" s="18"/>
      <c r="G687" s="18"/>
      <c r="H687" s="18"/>
      <c r="I687" s="3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8.75" customHeight="1">
      <c r="A688" s="18"/>
      <c r="B688" s="18"/>
      <c r="C688" s="18"/>
      <c r="D688" s="18"/>
      <c r="E688" s="18"/>
      <c r="F688" s="18"/>
      <c r="G688" s="18"/>
      <c r="H688" s="18"/>
      <c r="I688" s="3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8.75" customHeight="1">
      <c r="A689" s="18"/>
      <c r="B689" s="18"/>
      <c r="C689" s="18"/>
      <c r="D689" s="18"/>
      <c r="E689" s="18"/>
      <c r="F689" s="18"/>
      <c r="G689" s="18"/>
      <c r="H689" s="18"/>
      <c r="I689" s="3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8.75" customHeight="1">
      <c r="A690" s="18"/>
      <c r="B690" s="18"/>
      <c r="C690" s="18"/>
      <c r="D690" s="18"/>
      <c r="E690" s="18"/>
      <c r="F690" s="18"/>
      <c r="G690" s="18"/>
      <c r="H690" s="18"/>
      <c r="I690" s="3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8.75" customHeight="1">
      <c r="A691" s="18"/>
      <c r="B691" s="18"/>
      <c r="C691" s="18"/>
      <c r="D691" s="18"/>
      <c r="E691" s="18"/>
      <c r="F691" s="18"/>
      <c r="G691" s="18"/>
      <c r="H691" s="18"/>
      <c r="I691" s="3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8.75" customHeight="1">
      <c r="A692" s="18"/>
      <c r="B692" s="18"/>
      <c r="C692" s="18"/>
      <c r="D692" s="18"/>
      <c r="E692" s="18"/>
      <c r="F692" s="18"/>
      <c r="G692" s="18"/>
      <c r="H692" s="18"/>
      <c r="I692" s="3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8.75" customHeight="1">
      <c r="A693" s="18"/>
      <c r="B693" s="18"/>
      <c r="C693" s="18"/>
      <c r="D693" s="18"/>
      <c r="E693" s="18"/>
      <c r="F693" s="18"/>
      <c r="G693" s="18"/>
      <c r="H693" s="18"/>
      <c r="I693" s="3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8.75" customHeight="1">
      <c r="A694" s="18"/>
      <c r="B694" s="18"/>
      <c r="C694" s="18"/>
      <c r="D694" s="18"/>
      <c r="E694" s="18"/>
      <c r="F694" s="18"/>
      <c r="G694" s="18"/>
      <c r="H694" s="18"/>
      <c r="I694" s="3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8.75" customHeight="1">
      <c r="A695" s="18"/>
      <c r="B695" s="18"/>
      <c r="C695" s="18"/>
      <c r="D695" s="18"/>
      <c r="E695" s="18"/>
      <c r="F695" s="18"/>
      <c r="G695" s="18"/>
      <c r="H695" s="18"/>
      <c r="I695" s="3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8.75" customHeight="1">
      <c r="A696" s="18"/>
      <c r="B696" s="18"/>
      <c r="C696" s="18"/>
      <c r="D696" s="18"/>
      <c r="E696" s="18"/>
      <c r="F696" s="18"/>
      <c r="G696" s="18"/>
      <c r="H696" s="18"/>
      <c r="I696" s="3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8.75" customHeight="1">
      <c r="A697" s="18"/>
      <c r="B697" s="18"/>
      <c r="C697" s="18"/>
      <c r="D697" s="18"/>
      <c r="E697" s="18"/>
      <c r="F697" s="18"/>
      <c r="G697" s="18"/>
      <c r="H697" s="18"/>
      <c r="I697" s="3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8.75" customHeight="1">
      <c r="A698" s="18"/>
      <c r="B698" s="18"/>
      <c r="C698" s="18"/>
      <c r="D698" s="18"/>
      <c r="E698" s="18"/>
      <c r="F698" s="18"/>
      <c r="G698" s="18"/>
      <c r="H698" s="18"/>
      <c r="I698" s="3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8.75" customHeight="1">
      <c r="A699" s="18"/>
      <c r="B699" s="18"/>
      <c r="C699" s="18"/>
      <c r="D699" s="18"/>
      <c r="E699" s="18"/>
      <c r="F699" s="18"/>
      <c r="G699" s="18"/>
      <c r="H699" s="18"/>
      <c r="I699" s="3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8.75" customHeight="1">
      <c r="A700" s="18"/>
      <c r="B700" s="18"/>
      <c r="C700" s="18"/>
      <c r="D700" s="18"/>
      <c r="E700" s="18"/>
      <c r="F700" s="18"/>
      <c r="G700" s="18"/>
      <c r="H700" s="18"/>
      <c r="I700" s="3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8.75" customHeight="1">
      <c r="A701" s="18"/>
      <c r="B701" s="18"/>
      <c r="C701" s="18"/>
      <c r="D701" s="18"/>
      <c r="E701" s="18"/>
      <c r="F701" s="18"/>
      <c r="G701" s="18"/>
      <c r="H701" s="18"/>
      <c r="I701" s="3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8.75" customHeight="1">
      <c r="A702" s="18"/>
      <c r="B702" s="18"/>
      <c r="C702" s="18"/>
      <c r="D702" s="18"/>
      <c r="E702" s="18"/>
      <c r="F702" s="18"/>
      <c r="G702" s="18"/>
      <c r="H702" s="18"/>
      <c r="I702" s="3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8.75" customHeight="1">
      <c r="A703" s="18"/>
      <c r="B703" s="18"/>
      <c r="C703" s="18"/>
      <c r="D703" s="18"/>
      <c r="E703" s="18"/>
      <c r="F703" s="18"/>
      <c r="G703" s="18"/>
      <c r="H703" s="18"/>
      <c r="I703" s="3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8.75" customHeight="1">
      <c r="A704" s="18"/>
      <c r="B704" s="18"/>
      <c r="C704" s="18"/>
      <c r="D704" s="18"/>
      <c r="E704" s="18"/>
      <c r="F704" s="18"/>
      <c r="G704" s="18"/>
      <c r="H704" s="18"/>
      <c r="I704" s="3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8.75" customHeight="1">
      <c r="A705" s="18"/>
      <c r="B705" s="18"/>
      <c r="C705" s="18"/>
      <c r="D705" s="18"/>
      <c r="E705" s="18"/>
      <c r="F705" s="18"/>
      <c r="G705" s="18"/>
      <c r="H705" s="18"/>
      <c r="I705" s="3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8.75" customHeight="1">
      <c r="A706" s="18"/>
      <c r="B706" s="18"/>
      <c r="C706" s="18"/>
      <c r="D706" s="18"/>
      <c r="E706" s="18"/>
      <c r="F706" s="18"/>
      <c r="G706" s="18"/>
      <c r="H706" s="18"/>
      <c r="I706" s="3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8.75" customHeight="1">
      <c r="A707" s="18"/>
      <c r="B707" s="18"/>
      <c r="C707" s="18"/>
      <c r="D707" s="18"/>
      <c r="E707" s="18"/>
      <c r="F707" s="18"/>
      <c r="G707" s="18"/>
      <c r="H707" s="18"/>
      <c r="I707" s="3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8.75" customHeight="1">
      <c r="A708" s="18"/>
      <c r="B708" s="18"/>
      <c r="C708" s="18"/>
      <c r="D708" s="18"/>
      <c r="E708" s="18"/>
      <c r="F708" s="18"/>
      <c r="G708" s="18"/>
      <c r="H708" s="18"/>
      <c r="I708" s="3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8.75" customHeight="1">
      <c r="A709" s="18"/>
      <c r="B709" s="18"/>
      <c r="C709" s="18"/>
      <c r="D709" s="18"/>
      <c r="E709" s="18"/>
      <c r="F709" s="18"/>
      <c r="G709" s="18"/>
      <c r="H709" s="18"/>
      <c r="I709" s="3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8.75" customHeight="1">
      <c r="A710" s="18"/>
      <c r="B710" s="18"/>
      <c r="C710" s="18"/>
      <c r="D710" s="18"/>
      <c r="E710" s="18"/>
      <c r="F710" s="18"/>
      <c r="G710" s="18"/>
      <c r="H710" s="18"/>
      <c r="I710" s="3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8.75" customHeight="1">
      <c r="A711" s="18"/>
      <c r="B711" s="18"/>
      <c r="C711" s="18"/>
      <c r="D711" s="18"/>
      <c r="E711" s="18"/>
      <c r="F711" s="18"/>
      <c r="G711" s="18"/>
      <c r="H711" s="18"/>
      <c r="I711" s="3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8.75" customHeight="1">
      <c r="A712" s="18"/>
      <c r="B712" s="18"/>
      <c r="C712" s="18"/>
      <c r="D712" s="18"/>
      <c r="E712" s="18"/>
      <c r="F712" s="18"/>
      <c r="G712" s="18"/>
      <c r="H712" s="18"/>
      <c r="I712" s="3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8.75" customHeight="1">
      <c r="A713" s="18"/>
      <c r="B713" s="18"/>
      <c r="C713" s="18"/>
      <c r="D713" s="18"/>
      <c r="E713" s="18"/>
      <c r="F713" s="18"/>
      <c r="G713" s="18"/>
      <c r="H713" s="18"/>
      <c r="I713" s="3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8.75" customHeight="1">
      <c r="A714" s="18"/>
      <c r="B714" s="18"/>
      <c r="C714" s="18"/>
      <c r="D714" s="18"/>
      <c r="E714" s="18"/>
      <c r="F714" s="18"/>
      <c r="G714" s="18"/>
      <c r="H714" s="18"/>
      <c r="I714" s="3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8.75" customHeight="1">
      <c r="A715" s="18"/>
      <c r="B715" s="18"/>
      <c r="C715" s="18"/>
      <c r="D715" s="18"/>
      <c r="E715" s="18"/>
      <c r="F715" s="18"/>
      <c r="G715" s="18"/>
      <c r="H715" s="18"/>
      <c r="I715" s="3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8.75" customHeight="1">
      <c r="A716" s="18"/>
      <c r="B716" s="18"/>
      <c r="C716" s="18"/>
      <c r="D716" s="18"/>
      <c r="E716" s="18"/>
      <c r="F716" s="18"/>
      <c r="G716" s="18"/>
      <c r="H716" s="18"/>
      <c r="I716" s="3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8.75" customHeight="1">
      <c r="A717" s="18"/>
      <c r="B717" s="18"/>
      <c r="C717" s="18"/>
      <c r="D717" s="18"/>
      <c r="E717" s="18"/>
      <c r="F717" s="18"/>
      <c r="G717" s="18"/>
      <c r="H717" s="18"/>
      <c r="I717" s="3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8.75" customHeight="1">
      <c r="A718" s="18"/>
      <c r="B718" s="18"/>
      <c r="C718" s="18"/>
      <c r="D718" s="18"/>
      <c r="E718" s="18"/>
      <c r="F718" s="18"/>
      <c r="G718" s="18"/>
      <c r="H718" s="18"/>
      <c r="I718" s="3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8.75" customHeight="1">
      <c r="A719" s="18"/>
      <c r="B719" s="18"/>
      <c r="C719" s="18"/>
      <c r="D719" s="18"/>
      <c r="E719" s="18"/>
      <c r="F719" s="18"/>
      <c r="G719" s="18"/>
      <c r="H719" s="18"/>
      <c r="I719" s="3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8.75" customHeight="1">
      <c r="A720" s="18"/>
      <c r="B720" s="18"/>
      <c r="C720" s="18"/>
      <c r="D720" s="18"/>
      <c r="E720" s="18"/>
      <c r="F720" s="18"/>
      <c r="G720" s="18"/>
      <c r="H720" s="18"/>
      <c r="I720" s="3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8.75" customHeight="1">
      <c r="A721" s="18"/>
      <c r="B721" s="18"/>
      <c r="C721" s="18"/>
      <c r="D721" s="18"/>
      <c r="E721" s="18"/>
      <c r="F721" s="18"/>
      <c r="G721" s="18"/>
      <c r="H721" s="18"/>
      <c r="I721" s="3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8.75" customHeight="1">
      <c r="A722" s="18"/>
      <c r="B722" s="18"/>
      <c r="C722" s="18"/>
      <c r="D722" s="18"/>
      <c r="E722" s="18"/>
      <c r="F722" s="18"/>
      <c r="G722" s="18"/>
      <c r="H722" s="18"/>
      <c r="I722" s="3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8.75" customHeight="1">
      <c r="A723" s="18"/>
      <c r="B723" s="18"/>
      <c r="C723" s="18"/>
      <c r="D723" s="18"/>
      <c r="E723" s="18"/>
      <c r="F723" s="18"/>
      <c r="G723" s="18"/>
      <c r="H723" s="18"/>
      <c r="I723" s="3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8.75" customHeight="1">
      <c r="A724" s="18"/>
      <c r="B724" s="18"/>
      <c r="C724" s="18"/>
      <c r="D724" s="18"/>
      <c r="E724" s="18"/>
      <c r="F724" s="18"/>
      <c r="G724" s="18"/>
      <c r="H724" s="18"/>
      <c r="I724" s="3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8.75" customHeight="1">
      <c r="A725" s="18"/>
      <c r="B725" s="18"/>
      <c r="C725" s="18"/>
      <c r="D725" s="18"/>
      <c r="E725" s="18"/>
      <c r="F725" s="18"/>
      <c r="G725" s="18"/>
      <c r="H725" s="18"/>
      <c r="I725" s="3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8.75" customHeight="1">
      <c r="A726" s="18"/>
      <c r="B726" s="18"/>
      <c r="C726" s="18"/>
      <c r="D726" s="18"/>
      <c r="E726" s="18"/>
      <c r="F726" s="18"/>
      <c r="G726" s="18"/>
      <c r="H726" s="18"/>
      <c r="I726" s="3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8.75" customHeight="1">
      <c r="A727" s="18"/>
      <c r="B727" s="18"/>
      <c r="C727" s="18"/>
      <c r="D727" s="18"/>
      <c r="E727" s="18"/>
      <c r="F727" s="18"/>
      <c r="G727" s="18"/>
      <c r="H727" s="18"/>
      <c r="I727" s="3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8.75" customHeight="1">
      <c r="A728" s="18"/>
      <c r="B728" s="18"/>
      <c r="C728" s="18"/>
      <c r="D728" s="18"/>
      <c r="E728" s="18"/>
      <c r="F728" s="18"/>
      <c r="G728" s="18"/>
      <c r="H728" s="18"/>
      <c r="I728" s="3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8.75" customHeight="1">
      <c r="A729" s="18"/>
      <c r="B729" s="18"/>
      <c r="C729" s="18"/>
      <c r="D729" s="18"/>
      <c r="E729" s="18"/>
      <c r="F729" s="18"/>
      <c r="G729" s="18"/>
      <c r="H729" s="18"/>
      <c r="I729" s="3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8.75" customHeight="1">
      <c r="A730" s="18"/>
      <c r="B730" s="18"/>
      <c r="C730" s="18"/>
      <c r="D730" s="18"/>
      <c r="E730" s="18"/>
      <c r="F730" s="18"/>
      <c r="G730" s="18"/>
      <c r="H730" s="18"/>
      <c r="I730" s="3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8.75" customHeight="1">
      <c r="A731" s="18"/>
      <c r="B731" s="18"/>
      <c r="C731" s="18"/>
      <c r="D731" s="18"/>
      <c r="E731" s="18"/>
      <c r="F731" s="18"/>
      <c r="G731" s="18"/>
      <c r="H731" s="18"/>
      <c r="I731" s="3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8.75" customHeight="1">
      <c r="A732" s="18"/>
      <c r="B732" s="18"/>
      <c r="C732" s="18"/>
      <c r="D732" s="18"/>
      <c r="E732" s="18"/>
      <c r="F732" s="18"/>
      <c r="G732" s="18"/>
      <c r="H732" s="18"/>
      <c r="I732" s="3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8.75" customHeight="1">
      <c r="A733" s="18"/>
      <c r="B733" s="18"/>
      <c r="C733" s="18"/>
      <c r="D733" s="18"/>
      <c r="E733" s="18"/>
      <c r="F733" s="18"/>
      <c r="G733" s="18"/>
      <c r="H733" s="18"/>
      <c r="I733" s="3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8.75" customHeight="1">
      <c r="A734" s="18"/>
      <c r="B734" s="18"/>
      <c r="C734" s="18"/>
      <c r="D734" s="18"/>
      <c r="E734" s="18"/>
      <c r="F734" s="18"/>
      <c r="G734" s="18"/>
      <c r="H734" s="18"/>
      <c r="I734" s="3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8.75" customHeight="1">
      <c r="A735" s="18"/>
      <c r="B735" s="18"/>
      <c r="C735" s="18"/>
      <c r="D735" s="18"/>
      <c r="E735" s="18"/>
      <c r="F735" s="18"/>
      <c r="G735" s="18"/>
      <c r="H735" s="18"/>
      <c r="I735" s="3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8.75" customHeight="1">
      <c r="A736" s="18"/>
      <c r="B736" s="18"/>
      <c r="C736" s="18"/>
      <c r="D736" s="18"/>
      <c r="E736" s="18"/>
      <c r="F736" s="18"/>
      <c r="G736" s="18"/>
      <c r="H736" s="18"/>
      <c r="I736" s="3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8.75" customHeight="1">
      <c r="A737" s="18"/>
      <c r="B737" s="18"/>
      <c r="C737" s="18"/>
      <c r="D737" s="18"/>
      <c r="E737" s="18"/>
      <c r="F737" s="18"/>
      <c r="G737" s="18"/>
      <c r="H737" s="18"/>
      <c r="I737" s="3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8.75" customHeight="1">
      <c r="A738" s="18"/>
      <c r="B738" s="18"/>
      <c r="C738" s="18"/>
      <c r="D738" s="18"/>
      <c r="E738" s="18"/>
      <c r="F738" s="18"/>
      <c r="G738" s="18"/>
      <c r="H738" s="18"/>
      <c r="I738" s="3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8.75" customHeight="1">
      <c r="A739" s="18"/>
      <c r="B739" s="18"/>
      <c r="C739" s="18"/>
      <c r="D739" s="18"/>
      <c r="E739" s="18"/>
      <c r="F739" s="18"/>
      <c r="G739" s="18"/>
      <c r="H739" s="18"/>
      <c r="I739" s="3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8.75" customHeight="1">
      <c r="A740" s="18"/>
      <c r="B740" s="18"/>
      <c r="C740" s="18"/>
      <c r="D740" s="18"/>
      <c r="E740" s="18"/>
      <c r="F740" s="18"/>
      <c r="G740" s="18"/>
      <c r="H740" s="18"/>
      <c r="I740" s="3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8.75" customHeight="1">
      <c r="A741" s="18"/>
      <c r="B741" s="18"/>
      <c r="C741" s="18"/>
      <c r="D741" s="18"/>
      <c r="E741" s="18"/>
      <c r="F741" s="18"/>
      <c r="G741" s="18"/>
      <c r="H741" s="18"/>
      <c r="I741" s="3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8.75" customHeight="1">
      <c r="A742" s="18"/>
      <c r="B742" s="18"/>
      <c r="C742" s="18"/>
      <c r="D742" s="18"/>
      <c r="E742" s="18"/>
      <c r="F742" s="18"/>
      <c r="G742" s="18"/>
      <c r="H742" s="18"/>
      <c r="I742" s="3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8.75" customHeight="1">
      <c r="A743" s="18"/>
      <c r="B743" s="18"/>
      <c r="C743" s="18"/>
      <c r="D743" s="18"/>
      <c r="E743" s="18"/>
      <c r="F743" s="18"/>
      <c r="G743" s="18"/>
      <c r="H743" s="18"/>
      <c r="I743" s="3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8.75" customHeight="1">
      <c r="A744" s="18"/>
      <c r="B744" s="18"/>
      <c r="C744" s="18"/>
      <c r="D744" s="18"/>
      <c r="E744" s="18"/>
      <c r="F744" s="18"/>
      <c r="G744" s="18"/>
      <c r="H744" s="18"/>
      <c r="I744" s="3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8.75" customHeight="1">
      <c r="A745" s="18"/>
      <c r="B745" s="18"/>
      <c r="C745" s="18"/>
      <c r="D745" s="18"/>
      <c r="E745" s="18"/>
      <c r="F745" s="18"/>
      <c r="G745" s="18"/>
      <c r="H745" s="18"/>
      <c r="I745" s="3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8.75" customHeight="1">
      <c r="A746" s="18"/>
      <c r="B746" s="18"/>
      <c r="C746" s="18"/>
      <c r="D746" s="18"/>
      <c r="E746" s="18"/>
      <c r="F746" s="18"/>
      <c r="G746" s="18"/>
      <c r="H746" s="18"/>
      <c r="I746" s="3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8.75" customHeight="1">
      <c r="A747" s="18"/>
      <c r="B747" s="18"/>
      <c r="C747" s="18"/>
      <c r="D747" s="18"/>
      <c r="E747" s="18"/>
      <c r="F747" s="18"/>
      <c r="G747" s="18"/>
      <c r="H747" s="18"/>
      <c r="I747" s="3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8.75" customHeight="1">
      <c r="A748" s="18"/>
      <c r="B748" s="18"/>
      <c r="C748" s="18"/>
      <c r="D748" s="18"/>
      <c r="E748" s="18"/>
      <c r="F748" s="18"/>
      <c r="G748" s="18"/>
      <c r="H748" s="18"/>
      <c r="I748" s="3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8.75" customHeight="1">
      <c r="A749" s="18"/>
      <c r="B749" s="18"/>
      <c r="C749" s="18"/>
      <c r="D749" s="18"/>
      <c r="E749" s="18"/>
      <c r="F749" s="18"/>
      <c r="G749" s="18"/>
      <c r="H749" s="18"/>
      <c r="I749" s="3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8.75" customHeight="1">
      <c r="A750" s="18"/>
      <c r="B750" s="18"/>
      <c r="C750" s="18"/>
      <c r="D750" s="18"/>
      <c r="E750" s="18"/>
      <c r="F750" s="18"/>
      <c r="G750" s="18"/>
      <c r="H750" s="18"/>
      <c r="I750" s="3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8.75" customHeight="1">
      <c r="A751" s="18"/>
      <c r="B751" s="18"/>
      <c r="C751" s="18"/>
      <c r="D751" s="18"/>
      <c r="E751" s="18"/>
      <c r="F751" s="18"/>
      <c r="G751" s="18"/>
      <c r="H751" s="18"/>
      <c r="I751" s="3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8.75" customHeight="1">
      <c r="A752" s="18"/>
      <c r="B752" s="18"/>
      <c r="C752" s="18"/>
      <c r="D752" s="18"/>
      <c r="E752" s="18"/>
      <c r="F752" s="18"/>
      <c r="G752" s="18"/>
      <c r="H752" s="18"/>
      <c r="I752" s="3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8.75" customHeight="1">
      <c r="A753" s="18"/>
      <c r="B753" s="18"/>
      <c r="C753" s="18"/>
      <c r="D753" s="18"/>
      <c r="E753" s="18"/>
      <c r="F753" s="18"/>
      <c r="G753" s="18"/>
      <c r="H753" s="18"/>
      <c r="I753" s="3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8.75" customHeight="1">
      <c r="A754" s="18"/>
      <c r="B754" s="18"/>
      <c r="C754" s="18"/>
      <c r="D754" s="18"/>
      <c r="E754" s="18"/>
      <c r="F754" s="18"/>
      <c r="G754" s="18"/>
      <c r="H754" s="18"/>
      <c r="I754" s="3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8.75" customHeight="1">
      <c r="A755" s="18"/>
      <c r="B755" s="18"/>
      <c r="C755" s="18"/>
      <c r="D755" s="18"/>
      <c r="E755" s="18"/>
      <c r="F755" s="18"/>
      <c r="G755" s="18"/>
      <c r="H755" s="18"/>
      <c r="I755" s="3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8.75" customHeight="1">
      <c r="A756" s="18"/>
      <c r="B756" s="18"/>
      <c r="C756" s="18"/>
      <c r="D756" s="18"/>
      <c r="E756" s="18"/>
      <c r="F756" s="18"/>
      <c r="G756" s="18"/>
      <c r="H756" s="18"/>
      <c r="I756" s="3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8.75" customHeight="1">
      <c r="A757" s="18"/>
      <c r="B757" s="18"/>
      <c r="C757" s="18"/>
      <c r="D757" s="18"/>
      <c r="E757" s="18"/>
      <c r="F757" s="18"/>
      <c r="G757" s="18"/>
      <c r="H757" s="18"/>
      <c r="I757" s="3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8.75" customHeight="1">
      <c r="A758" s="18"/>
      <c r="B758" s="18"/>
      <c r="C758" s="18"/>
      <c r="D758" s="18"/>
      <c r="E758" s="18"/>
      <c r="F758" s="18"/>
      <c r="G758" s="18"/>
      <c r="H758" s="18"/>
      <c r="I758" s="3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8.75" customHeight="1">
      <c r="A759" s="18"/>
      <c r="B759" s="18"/>
      <c r="C759" s="18"/>
      <c r="D759" s="18"/>
      <c r="E759" s="18"/>
      <c r="F759" s="18"/>
      <c r="G759" s="18"/>
      <c r="H759" s="18"/>
      <c r="I759" s="3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8.75" customHeight="1">
      <c r="A760" s="18"/>
      <c r="B760" s="18"/>
      <c r="C760" s="18"/>
      <c r="D760" s="18"/>
      <c r="E760" s="18"/>
      <c r="F760" s="18"/>
      <c r="G760" s="18"/>
      <c r="H760" s="18"/>
      <c r="I760" s="3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8.75" customHeight="1">
      <c r="A761" s="18"/>
      <c r="B761" s="18"/>
      <c r="C761" s="18"/>
      <c r="D761" s="18"/>
      <c r="E761" s="18"/>
      <c r="F761" s="18"/>
      <c r="G761" s="18"/>
      <c r="H761" s="18"/>
      <c r="I761" s="3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8.75" customHeight="1">
      <c r="A762" s="18"/>
      <c r="B762" s="18"/>
      <c r="C762" s="18"/>
      <c r="D762" s="18"/>
      <c r="E762" s="18"/>
      <c r="F762" s="18"/>
      <c r="G762" s="18"/>
      <c r="H762" s="18"/>
      <c r="I762" s="3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8.75" customHeight="1">
      <c r="A763" s="18"/>
      <c r="B763" s="18"/>
      <c r="C763" s="18"/>
      <c r="D763" s="18"/>
      <c r="E763" s="18"/>
      <c r="F763" s="18"/>
      <c r="G763" s="18"/>
      <c r="H763" s="18"/>
      <c r="I763" s="3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8.75" customHeight="1">
      <c r="A764" s="18"/>
      <c r="B764" s="18"/>
      <c r="C764" s="18"/>
      <c r="D764" s="18"/>
      <c r="E764" s="18"/>
      <c r="F764" s="18"/>
      <c r="G764" s="18"/>
      <c r="H764" s="18"/>
      <c r="I764" s="3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8.75" customHeight="1">
      <c r="A765" s="18"/>
      <c r="B765" s="18"/>
      <c r="C765" s="18"/>
      <c r="D765" s="18"/>
      <c r="E765" s="18"/>
      <c r="F765" s="18"/>
      <c r="G765" s="18"/>
      <c r="H765" s="18"/>
      <c r="I765" s="3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8.75" customHeight="1">
      <c r="A766" s="18"/>
      <c r="B766" s="18"/>
      <c r="C766" s="18"/>
      <c r="D766" s="18"/>
      <c r="E766" s="18"/>
      <c r="F766" s="18"/>
      <c r="G766" s="18"/>
      <c r="H766" s="18"/>
      <c r="I766" s="3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8.75" customHeight="1">
      <c r="A767" s="18"/>
      <c r="B767" s="18"/>
      <c r="C767" s="18"/>
      <c r="D767" s="18"/>
      <c r="E767" s="18"/>
      <c r="F767" s="18"/>
      <c r="G767" s="18"/>
      <c r="H767" s="18"/>
      <c r="I767" s="3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8.75" customHeight="1">
      <c r="A768" s="18"/>
      <c r="B768" s="18"/>
      <c r="C768" s="18"/>
      <c r="D768" s="18"/>
      <c r="E768" s="18"/>
      <c r="F768" s="18"/>
      <c r="G768" s="18"/>
      <c r="H768" s="18"/>
      <c r="I768" s="3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8.75" customHeight="1">
      <c r="A769" s="18"/>
      <c r="B769" s="18"/>
      <c r="C769" s="18"/>
      <c r="D769" s="18"/>
      <c r="E769" s="18"/>
      <c r="F769" s="18"/>
      <c r="G769" s="18"/>
      <c r="H769" s="18"/>
      <c r="I769" s="3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8.75" customHeight="1">
      <c r="A770" s="18"/>
      <c r="B770" s="18"/>
      <c r="C770" s="18"/>
      <c r="D770" s="18"/>
      <c r="E770" s="18"/>
      <c r="F770" s="18"/>
      <c r="G770" s="18"/>
      <c r="H770" s="18"/>
      <c r="I770" s="3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8.75" customHeight="1">
      <c r="A771" s="18"/>
      <c r="B771" s="18"/>
      <c r="C771" s="18"/>
      <c r="D771" s="18"/>
      <c r="E771" s="18"/>
      <c r="F771" s="18"/>
      <c r="G771" s="18"/>
      <c r="H771" s="18"/>
      <c r="I771" s="3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8.75" customHeight="1">
      <c r="A772" s="18"/>
      <c r="B772" s="18"/>
      <c r="C772" s="18"/>
      <c r="D772" s="18"/>
      <c r="E772" s="18"/>
      <c r="F772" s="18"/>
      <c r="G772" s="18"/>
      <c r="H772" s="18"/>
      <c r="I772" s="3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8.75" customHeight="1">
      <c r="A773" s="18"/>
      <c r="B773" s="18"/>
      <c r="C773" s="18"/>
      <c r="D773" s="18"/>
      <c r="E773" s="18"/>
      <c r="F773" s="18"/>
      <c r="G773" s="18"/>
      <c r="H773" s="18"/>
      <c r="I773" s="3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8.75" customHeight="1">
      <c r="A774" s="18"/>
      <c r="B774" s="18"/>
      <c r="C774" s="18"/>
      <c r="D774" s="18"/>
      <c r="E774" s="18"/>
      <c r="F774" s="18"/>
      <c r="G774" s="18"/>
      <c r="H774" s="18"/>
      <c r="I774" s="3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8.75" customHeight="1">
      <c r="A775" s="18"/>
      <c r="B775" s="18"/>
      <c r="C775" s="18"/>
      <c r="D775" s="18"/>
      <c r="E775" s="18"/>
      <c r="F775" s="18"/>
      <c r="G775" s="18"/>
      <c r="H775" s="18"/>
      <c r="I775" s="3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8.75" customHeight="1">
      <c r="A776" s="18"/>
      <c r="B776" s="18"/>
      <c r="C776" s="18"/>
      <c r="D776" s="18"/>
      <c r="E776" s="18"/>
      <c r="F776" s="18"/>
      <c r="G776" s="18"/>
      <c r="H776" s="18"/>
      <c r="I776" s="3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8.75" customHeight="1">
      <c r="A777" s="18"/>
      <c r="B777" s="18"/>
      <c r="C777" s="18"/>
      <c r="D777" s="18"/>
      <c r="E777" s="18"/>
      <c r="F777" s="18"/>
      <c r="G777" s="18"/>
      <c r="H777" s="18"/>
      <c r="I777" s="3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8.75" customHeight="1">
      <c r="A778" s="18"/>
      <c r="B778" s="18"/>
      <c r="C778" s="18"/>
      <c r="D778" s="18"/>
      <c r="E778" s="18"/>
      <c r="F778" s="18"/>
      <c r="G778" s="18"/>
      <c r="H778" s="18"/>
      <c r="I778" s="3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8.75" customHeight="1">
      <c r="A779" s="18"/>
      <c r="B779" s="18"/>
      <c r="C779" s="18"/>
      <c r="D779" s="18"/>
      <c r="E779" s="18"/>
      <c r="F779" s="18"/>
      <c r="G779" s="18"/>
      <c r="H779" s="18"/>
      <c r="I779" s="3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8.75" customHeight="1">
      <c r="A780" s="18"/>
      <c r="B780" s="18"/>
      <c r="C780" s="18"/>
      <c r="D780" s="18"/>
      <c r="E780" s="18"/>
      <c r="F780" s="18"/>
      <c r="G780" s="18"/>
      <c r="H780" s="18"/>
      <c r="I780" s="3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8.75" customHeight="1">
      <c r="A781" s="18"/>
      <c r="B781" s="18"/>
      <c r="C781" s="18"/>
      <c r="D781" s="18"/>
      <c r="E781" s="18"/>
      <c r="F781" s="18"/>
      <c r="G781" s="18"/>
      <c r="H781" s="18"/>
      <c r="I781" s="3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8.75" customHeight="1">
      <c r="A782" s="18"/>
      <c r="B782" s="18"/>
      <c r="C782" s="18"/>
      <c r="D782" s="18"/>
      <c r="E782" s="18"/>
      <c r="F782" s="18"/>
      <c r="G782" s="18"/>
      <c r="H782" s="18"/>
      <c r="I782" s="3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8.75" customHeight="1">
      <c r="A783" s="18"/>
      <c r="B783" s="18"/>
      <c r="C783" s="18"/>
      <c r="D783" s="18"/>
      <c r="E783" s="18"/>
      <c r="F783" s="18"/>
      <c r="G783" s="18"/>
      <c r="H783" s="18"/>
      <c r="I783" s="3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8.75" customHeight="1">
      <c r="A784" s="18"/>
      <c r="B784" s="18"/>
      <c r="C784" s="18"/>
      <c r="D784" s="18"/>
      <c r="E784" s="18"/>
      <c r="F784" s="18"/>
      <c r="G784" s="18"/>
      <c r="H784" s="18"/>
      <c r="I784" s="3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8.75" customHeight="1">
      <c r="A785" s="18"/>
      <c r="B785" s="18"/>
      <c r="C785" s="18"/>
      <c r="D785" s="18"/>
      <c r="E785" s="18"/>
      <c r="F785" s="18"/>
      <c r="G785" s="18"/>
      <c r="H785" s="18"/>
      <c r="I785" s="3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8.75" customHeight="1">
      <c r="A786" s="39"/>
      <c r="B786" s="39"/>
      <c r="C786" s="39"/>
      <c r="D786" s="39"/>
      <c r="E786" s="39"/>
      <c r="F786" s="39"/>
      <c r="G786" s="39"/>
      <c r="H786" s="39"/>
      <c r="I786" s="40"/>
      <c r="J786" s="39"/>
      <c r="K786" s="39"/>
      <c r="L786" s="39"/>
      <c r="M786" s="39"/>
      <c r="N786" s="39"/>
      <c r="O786" s="39"/>
      <c r="P786" s="39"/>
      <c r="Q786" s="39"/>
      <c r="R786" s="39"/>
      <c r="S786" s="18"/>
      <c r="T786" s="18"/>
      <c r="U786" s="18"/>
      <c r="V786" s="18"/>
      <c r="W786" s="18"/>
      <c r="X786" s="18"/>
      <c r="Y786" s="18"/>
    </row>
    <row r="787" spans="1:25" ht="18.75" customHeight="1">
      <c r="A787" s="39"/>
      <c r="B787" s="39"/>
      <c r="C787" s="39"/>
      <c r="D787" s="39"/>
      <c r="E787" s="39"/>
      <c r="F787" s="39"/>
      <c r="G787" s="39"/>
      <c r="H787" s="39"/>
      <c r="I787" s="40"/>
      <c r="J787" s="39"/>
      <c r="K787" s="39"/>
      <c r="L787" s="39"/>
      <c r="M787" s="39"/>
      <c r="N787" s="39"/>
      <c r="O787" s="39"/>
      <c r="P787" s="39"/>
      <c r="Q787" s="39"/>
      <c r="R787" s="39"/>
      <c r="S787" s="18"/>
      <c r="T787" s="18"/>
      <c r="U787" s="18"/>
      <c r="V787" s="18"/>
      <c r="W787" s="18"/>
      <c r="X787" s="18"/>
      <c r="Y787" s="18"/>
    </row>
    <row r="788" spans="1:25" ht="18.75" customHeight="1">
      <c r="A788" s="39"/>
      <c r="B788" s="39"/>
      <c r="C788" s="39"/>
      <c r="D788" s="39"/>
      <c r="E788" s="39"/>
      <c r="F788" s="39"/>
      <c r="G788" s="39"/>
      <c r="H788" s="39"/>
      <c r="I788" s="40"/>
      <c r="J788" s="39"/>
      <c r="K788" s="39"/>
      <c r="L788" s="39"/>
      <c r="M788" s="39"/>
      <c r="N788" s="39"/>
      <c r="O788" s="39"/>
      <c r="P788" s="39"/>
      <c r="Q788" s="39"/>
      <c r="R788" s="39"/>
      <c r="S788" s="18"/>
      <c r="T788" s="18"/>
      <c r="U788" s="18"/>
      <c r="V788" s="18"/>
      <c r="W788" s="18"/>
      <c r="X788" s="18"/>
      <c r="Y788" s="18"/>
    </row>
    <row r="789" spans="1:25" ht="18.75" customHeight="1">
      <c r="A789" s="39"/>
      <c r="B789" s="39"/>
      <c r="C789" s="39"/>
      <c r="D789" s="39"/>
      <c r="E789" s="39"/>
      <c r="F789" s="39"/>
      <c r="G789" s="39"/>
      <c r="H789" s="39"/>
      <c r="I789" s="40"/>
      <c r="J789" s="39"/>
      <c r="K789" s="39"/>
      <c r="L789" s="39"/>
      <c r="M789" s="39"/>
      <c r="N789" s="39"/>
      <c r="O789" s="39"/>
      <c r="P789" s="39"/>
      <c r="Q789" s="39"/>
      <c r="R789" s="39"/>
      <c r="S789" s="18"/>
      <c r="T789" s="18"/>
      <c r="U789" s="18"/>
      <c r="V789" s="18"/>
      <c r="W789" s="18"/>
      <c r="X789" s="18"/>
      <c r="Y789" s="18"/>
    </row>
    <row r="790" spans="1:25" ht="18.75" customHeight="1">
      <c r="A790" s="39"/>
      <c r="B790" s="39"/>
      <c r="C790" s="39"/>
      <c r="D790" s="39"/>
      <c r="E790" s="39"/>
      <c r="F790" s="39"/>
      <c r="G790" s="39"/>
      <c r="H790" s="39"/>
      <c r="I790" s="40"/>
      <c r="J790" s="39"/>
      <c r="K790" s="39"/>
      <c r="L790" s="39"/>
      <c r="M790" s="39"/>
      <c r="N790" s="39"/>
      <c r="O790" s="39"/>
      <c r="P790" s="39"/>
      <c r="Q790" s="39"/>
      <c r="R790" s="39"/>
      <c r="S790" s="18"/>
      <c r="T790" s="18"/>
      <c r="U790" s="18"/>
      <c r="V790" s="18"/>
      <c r="W790" s="18"/>
      <c r="X790" s="18"/>
      <c r="Y790" s="18"/>
    </row>
    <row r="791" spans="1:25" ht="18.75" customHeight="1">
      <c r="A791" s="39"/>
      <c r="B791" s="39"/>
      <c r="C791" s="39"/>
      <c r="D791" s="39"/>
      <c r="E791" s="39"/>
      <c r="F791" s="39"/>
      <c r="G791" s="39"/>
      <c r="H791" s="39"/>
      <c r="I791" s="40"/>
      <c r="J791" s="39"/>
      <c r="K791" s="39"/>
      <c r="L791" s="39"/>
      <c r="M791" s="39"/>
      <c r="N791" s="39"/>
      <c r="O791" s="39"/>
      <c r="P791" s="39"/>
      <c r="Q791" s="39"/>
      <c r="R791" s="39"/>
      <c r="S791" s="18"/>
      <c r="T791" s="18"/>
      <c r="U791" s="18"/>
      <c r="V791" s="18"/>
      <c r="W791" s="18"/>
      <c r="X791" s="18"/>
      <c r="Y791" s="18"/>
    </row>
    <row r="792" spans="1:25" ht="18.75" customHeight="1">
      <c r="A792" s="39"/>
      <c r="B792" s="39"/>
      <c r="C792" s="39"/>
      <c r="D792" s="39"/>
      <c r="E792" s="39"/>
      <c r="F792" s="39"/>
      <c r="G792" s="39"/>
      <c r="H792" s="39"/>
      <c r="I792" s="40"/>
      <c r="J792" s="39"/>
      <c r="K792" s="39"/>
      <c r="L792" s="39"/>
      <c r="M792" s="39"/>
      <c r="N792" s="39"/>
      <c r="O792" s="39"/>
      <c r="P792" s="39"/>
      <c r="Q792" s="39"/>
      <c r="R792" s="39"/>
      <c r="S792" s="18"/>
      <c r="T792" s="18"/>
      <c r="U792" s="18"/>
      <c r="V792" s="18"/>
      <c r="W792" s="18"/>
      <c r="X792" s="18"/>
      <c r="Y792" s="18"/>
    </row>
    <row r="793" spans="1:25" ht="18.75" customHeight="1">
      <c r="A793" s="39"/>
      <c r="B793" s="39"/>
      <c r="C793" s="39"/>
      <c r="D793" s="39"/>
      <c r="E793" s="39"/>
      <c r="F793" s="39"/>
      <c r="G793" s="39"/>
      <c r="H793" s="39"/>
      <c r="I793" s="40"/>
      <c r="J793" s="39"/>
      <c r="K793" s="39"/>
      <c r="L793" s="39"/>
      <c r="M793" s="39"/>
      <c r="N793" s="39"/>
      <c r="O793" s="39"/>
      <c r="P793" s="39"/>
      <c r="Q793" s="39"/>
      <c r="R793" s="39"/>
      <c r="S793" s="18"/>
      <c r="T793" s="18"/>
      <c r="U793" s="18"/>
      <c r="V793" s="18"/>
      <c r="W793" s="18"/>
      <c r="X793" s="18"/>
      <c r="Y793" s="18"/>
    </row>
    <row r="794" spans="1:25" ht="18.75" customHeight="1">
      <c r="A794" s="39"/>
      <c r="B794" s="39"/>
      <c r="C794" s="39"/>
      <c r="D794" s="39"/>
      <c r="E794" s="39"/>
      <c r="F794" s="39"/>
      <c r="G794" s="39"/>
      <c r="H794" s="39"/>
      <c r="I794" s="40"/>
      <c r="J794" s="39"/>
      <c r="K794" s="39"/>
      <c r="L794" s="39"/>
      <c r="M794" s="39"/>
      <c r="N794" s="39"/>
      <c r="O794" s="39"/>
      <c r="P794" s="39"/>
      <c r="Q794" s="39"/>
      <c r="R794" s="39"/>
      <c r="S794" s="18"/>
      <c r="T794" s="18"/>
      <c r="U794" s="18"/>
      <c r="V794" s="18"/>
      <c r="W794" s="18"/>
      <c r="X794" s="18"/>
      <c r="Y794" s="18"/>
    </row>
    <row r="795" spans="1:25" ht="18.75" customHeight="1">
      <c r="A795" s="39"/>
      <c r="B795" s="39"/>
      <c r="C795" s="39"/>
      <c r="D795" s="39"/>
      <c r="E795" s="39"/>
      <c r="F795" s="39"/>
      <c r="G795" s="39"/>
      <c r="H795" s="39"/>
      <c r="I795" s="40"/>
      <c r="J795" s="39"/>
      <c r="K795" s="39"/>
      <c r="L795" s="39"/>
      <c r="M795" s="39"/>
      <c r="N795" s="39"/>
      <c r="O795" s="39"/>
      <c r="P795" s="39"/>
      <c r="Q795" s="39"/>
      <c r="R795" s="39"/>
      <c r="S795" s="18"/>
      <c r="T795" s="18"/>
      <c r="U795" s="18"/>
      <c r="V795" s="18"/>
      <c r="W795" s="18"/>
      <c r="X795" s="18"/>
      <c r="Y795" s="18"/>
    </row>
    <row r="796" spans="1:25" ht="18.75" customHeight="1">
      <c r="A796" s="39"/>
      <c r="B796" s="39"/>
      <c r="C796" s="39"/>
      <c r="D796" s="39"/>
      <c r="E796" s="39"/>
      <c r="F796" s="39"/>
      <c r="G796" s="39"/>
      <c r="H796" s="39"/>
      <c r="I796" s="40"/>
      <c r="J796" s="39"/>
      <c r="K796" s="39"/>
      <c r="L796" s="39"/>
      <c r="M796" s="39"/>
      <c r="N796" s="39"/>
      <c r="O796" s="39"/>
      <c r="P796" s="39"/>
      <c r="Q796" s="39"/>
      <c r="R796" s="39"/>
      <c r="S796" s="18"/>
      <c r="T796" s="18"/>
      <c r="U796" s="18"/>
      <c r="V796" s="18"/>
      <c r="W796" s="18"/>
      <c r="X796" s="18"/>
      <c r="Y796" s="18"/>
    </row>
    <row r="797" spans="1:25" ht="18.75" customHeight="1">
      <c r="A797" s="39"/>
      <c r="B797" s="39"/>
      <c r="C797" s="39"/>
      <c r="D797" s="39"/>
      <c r="E797" s="39"/>
      <c r="F797" s="39"/>
      <c r="G797" s="39"/>
      <c r="H797" s="39"/>
      <c r="I797" s="40"/>
      <c r="J797" s="39"/>
      <c r="K797" s="39"/>
      <c r="L797" s="39"/>
      <c r="M797" s="39"/>
      <c r="N797" s="39"/>
      <c r="O797" s="39"/>
      <c r="P797" s="39"/>
      <c r="Q797" s="39"/>
      <c r="R797" s="39"/>
      <c r="S797" s="18"/>
      <c r="T797" s="18"/>
      <c r="U797" s="18"/>
      <c r="V797" s="18"/>
      <c r="W797" s="18"/>
      <c r="X797" s="18"/>
      <c r="Y797" s="18"/>
    </row>
    <row r="798" spans="1:25" ht="18.75" customHeight="1">
      <c r="A798" s="39"/>
      <c r="B798" s="39"/>
      <c r="C798" s="39"/>
      <c r="D798" s="39"/>
      <c r="E798" s="39"/>
      <c r="F798" s="39"/>
      <c r="G798" s="39"/>
      <c r="H798" s="39"/>
      <c r="I798" s="40"/>
      <c r="J798" s="39"/>
      <c r="K798" s="39"/>
      <c r="L798" s="39"/>
      <c r="M798" s="39"/>
      <c r="N798" s="39"/>
      <c r="O798" s="39"/>
      <c r="P798" s="39"/>
      <c r="Q798" s="39"/>
      <c r="R798" s="39"/>
      <c r="S798" s="18"/>
      <c r="T798" s="18"/>
      <c r="U798" s="18"/>
      <c r="V798" s="18"/>
      <c r="W798" s="18"/>
      <c r="X798" s="18"/>
      <c r="Y798" s="18"/>
    </row>
    <row r="799" spans="1:25" ht="18.75" customHeight="1">
      <c r="A799" s="39"/>
      <c r="B799" s="39"/>
      <c r="C799" s="39"/>
      <c r="D799" s="39"/>
      <c r="E799" s="39"/>
      <c r="F799" s="39"/>
      <c r="G799" s="39"/>
      <c r="H799" s="39"/>
      <c r="I799" s="40"/>
      <c r="J799" s="39"/>
      <c r="K799" s="39"/>
      <c r="L799" s="39"/>
      <c r="M799" s="39"/>
      <c r="N799" s="39"/>
      <c r="O799" s="39"/>
      <c r="P799" s="39"/>
      <c r="Q799" s="39"/>
      <c r="R799" s="39"/>
      <c r="S799" s="18"/>
      <c r="T799" s="18"/>
      <c r="U799" s="18"/>
      <c r="V799" s="18"/>
      <c r="W799" s="18"/>
      <c r="X799" s="18"/>
      <c r="Y799" s="18"/>
    </row>
    <row r="800" spans="1:25" ht="18.75" customHeight="1">
      <c r="A800" s="39"/>
      <c r="B800" s="39"/>
      <c r="C800" s="39"/>
      <c r="D800" s="39"/>
      <c r="E800" s="39"/>
      <c r="F800" s="39"/>
      <c r="G800" s="39"/>
      <c r="H800" s="39"/>
      <c r="I800" s="40"/>
      <c r="J800" s="39"/>
      <c r="K800" s="39"/>
      <c r="L800" s="39"/>
      <c r="M800" s="39"/>
      <c r="N800" s="39"/>
      <c r="O800" s="39"/>
      <c r="P800" s="39"/>
      <c r="Q800" s="39"/>
      <c r="R800" s="39"/>
      <c r="S800" s="18"/>
      <c r="T800" s="18"/>
      <c r="U800" s="18"/>
      <c r="V800" s="18"/>
      <c r="W800" s="18"/>
      <c r="X800" s="18"/>
      <c r="Y800" s="18"/>
    </row>
    <row r="801" spans="1:25" ht="18.75" customHeight="1">
      <c r="A801" s="39"/>
      <c r="B801" s="39"/>
      <c r="C801" s="39"/>
      <c r="D801" s="39"/>
      <c r="E801" s="39"/>
      <c r="F801" s="39"/>
      <c r="G801" s="39"/>
      <c r="H801" s="39"/>
      <c r="I801" s="40"/>
      <c r="J801" s="39"/>
      <c r="K801" s="39"/>
      <c r="L801" s="39"/>
      <c r="M801" s="39"/>
      <c r="N801" s="39"/>
      <c r="O801" s="39"/>
      <c r="P801" s="39"/>
      <c r="Q801" s="39"/>
      <c r="R801" s="39"/>
      <c r="S801" s="18"/>
      <c r="T801" s="18"/>
      <c r="U801" s="18"/>
      <c r="V801" s="18"/>
      <c r="W801" s="18"/>
      <c r="X801" s="18"/>
      <c r="Y801" s="18"/>
    </row>
    <row r="802" spans="1:25" ht="18.75" customHeight="1">
      <c r="A802" s="39"/>
      <c r="B802" s="39"/>
      <c r="C802" s="39"/>
      <c r="D802" s="39"/>
      <c r="E802" s="39"/>
      <c r="F802" s="39"/>
      <c r="G802" s="39"/>
      <c r="H802" s="39"/>
      <c r="I802" s="40"/>
      <c r="J802" s="39"/>
      <c r="K802" s="39"/>
      <c r="L802" s="39"/>
      <c r="M802" s="39"/>
      <c r="N802" s="39"/>
      <c r="O802" s="39"/>
      <c r="P802" s="39"/>
      <c r="Q802" s="39"/>
      <c r="R802" s="39"/>
      <c r="S802" s="18"/>
      <c r="T802" s="18"/>
      <c r="U802" s="18"/>
      <c r="V802" s="18"/>
      <c r="W802" s="18"/>
      <c r="X802" s="18"/>
      <c r="Y802" s="18"/>
    </row>
    <row r="803" spans="1:25" ht="18.75" customHeight="1">
      <c r="A803" s="39"/>
      <c r="B803" s="39"/>
      <c r="C803" s="39"/>
      <c r="D803" s="39"/>
      <c r="E803" s="39"/>
      <c r="F803" s="39"/>
      <c r="G803" s="39"/>
      <c r="H803" s="39"/>
      <c r="I803" s="40"/>
      <c r="J803" s="39"/>
      <c r="K803" s="39"/>
      <c r="L803" s="39"/>
      <c r="M803" s="39"/>
      <c r="N803" s="39"/>
      <c r="O803" s="39"/>
      <c r="P803" s="39"/>
      <c r="Q803" s="39"/>
      <c r="R803" s="39"/>
      <c r="S803" s="18"/>
      <c r="T803" s="18"/>
      <c r="U803" s="18"/>
      <c r="V803" s="18"/>
      <c r="W803" s="18"/>
      <c r="X803" s="18"/>
      <c r="Y803" s="18"/>
    </row>
    <row r="804" spans="1:25" ht="18.75" customHeight="1">
      <c r="A804" s="39"/>
      <c r="B804" s="39"/>
      <c r="C804" s="39"/>
      <c r="D804" s="39"/>
      <c r="E804" s="39"/>
      <c r="F804" s="39"/>
      <c r="G804" s="39"/>
      <c r="H804" s="39"/>
      <c r="I804" s="40"/>
      <c r="J804" s="39"/>
      <c r="K804" s="39"/>
      <c r="L804" s="39"/>
      <c r="M804" s="39"/>
      <c r="N804" s="39"/>
      <c r="O804" s="39"/>
      <c r="P804" s="39"/>
      <c r="Q804" s="39"/>
      <c r="R804" s="39"/>
      <c r="S804" s="18"/>
      <c r="T804" s="18"/>
      <c r="U804" s="18"/>
      <c r="V804" s="18"/>
      <c r="W804" s="18"/>
      <c r="X804" s="18"/>
      <c r="Y804" s="18"/>
    </row>
    <row r="805" spans="1:25" ht="18.75" customHeight="1">
      <c r="A805" s="39"/>
      <c r="B805" s="39"/>
      <c r="C805" s="39"/>
      <c r="D805" s="39"/>
      <c r="E805" s="39"/>
      <c r="F805" s="39"/>
      <c r="G805" s="39"/>
      <c r="H805" s="39"/>
      <c r="I805" s="40"/>
      <c r="J805" s="39"/>
      <c r="K805" s="39"/>
      <c r="L805" s="39"/>
      <c r="M805" s="39"/>
      <c r="N805" s="39"/>
      <c r="O805" s="39"/>
      <c r="P805" s="39"/>
      <c r="Q805" s="39"/>
      <c r="R805" s="39"/>
      <c r="S805" s="18"/>
      <c r="T805" s="18"/>
      <c r="U805" s="18"/>
      <c r="V805" s="18"/>
      <c r="W805" s="18"/>
      <c r="X805" s="18"/>
      <c r="Y805" s="18"/>
    </row>
    <row r="806" spans="1:25" ht="18.75" customHeight="1">
      <c r="A806" s="39"/>
      <c r="B806" s="39"/>
      <c r="C806" s="39"/>
      <c r="D806" s="39"/>
      <c r="E806" s="39"/>
      <c r="F806" s="39"/>
      <c r="G806" s="39"/>
      <c r="H806" s="39"/>
      <c r="I806" s="40"/>
      <c r="J806" s="39"/>
      <c r="K806" s="39"/>
      <c r="L806" s="39"/>
      <c r="M806" s="39"/>
      <c r="N806" s="39"/>
      <c r="O806" s="39"/>
      <c r="P806" s="39"/>
      <c r="Q806" s="39"/>
      <c r="R806" s="39"/>
      <c r="S806" s="18"/>
      <c r="T806" s="18"/>
      <c r="U806" s="18"/>
      <c r="V806" s="18"/>
      <c r="W806" s="18"/>
      <c r="X806" s="18"/>
      <c r="Y806" s="18"/>
    </row>
    <row r="807" spans="1:25" ht="18.75" customHeight="1">
      <c r="A807" s="39"/>
      <c r="B807" s="39"/>
      <c r="C807" s="39"/>
      <c r="D807" s="39"/>
      <c r="E807" s="39"/>
      <c r="F807" s="39"/>
      <c r="G807" s="39"/>
      <c r="H807" s="39"/>
      <c r="I807" s="40"/>
      <c r="J807" s="39"/>
      <c r="K807" s="39"/>
      <c r="L807" s="39"/>
      <c r="M807" s="39"/>
      <c r="N807" s="39"/>
      <c r="O807" s="39"/>
      <c r="P807" s="39"/>
      <c r="Q807" s="39"/>
      <c r="R807" s="39"/>
      <c r="S807" s="18"/>
      <c r="T807" s="18"/>
      <c r="U807" s="18"/>
      <c r="V807" s="18"/>
      <c r="W807" s="18"/>
      <c r="X807" s="18"/>
      <c r="Y807" s="18"/>
    </row>
    <row r="808" spans="1:25" ht="18.75" customHeight="1">
      <c r="A808" s="39"/>
      <c r="B808" s="39"/>
      <c r="C808" s="39"/>
      <c r="D808" s="39"/>
      <c r="E808" s="39"/>
      <c r="F808" s="39"/>
      <c r="G808" s="39"/>
      <c r="H808" s="39"/>
      <c r="I808" s="40"/>
      <c r="J808" s="39"/>
      <c r="K808" s="39"/>
      <c r="L808" s="39"/>
      <c r="M808" s="39"/>
      <c r="N808" s="39"/>
      <c r="O808" s="39"/>
      <c r="P808" s="39"/>
      <c r="Q808" s="39"/>
      <c r="R808" s="39"/>
      <c r="S808" s="18"/>
      <c r="T808" s="18"/>
      <c r="U808" s="18"/>
      <c r="V808" s="18"/>
      <c r="W808" s="18"/>
      <c r="X808" s="18"/>
      <c r="Y808" s="18"/>
    </row>
    <row r="809" spans="1:25" ht="18.75" customHeight="1">
      <c r="A809" s="39"/>
      <c r="B809" s="39"/>
      <c r="C809" s="39"/>
      <c r="D809" s="39"/>
      <c r="E809" s="39"/>
      <c r="F809" s="39"/>
      <c r="G809" s="39"/>
      <c r="H809" s="39"/>
      <c r="I809" s="40"/>
      <c r="J809" s="39"/>
      <c r="K809" s="39"/>
      <c r="L809" s="39"/>
      <c r="M809" s="39"/>
      <c r="N809" s="39"/>
      <c r="O809" s="39"/>
      <c r="P809" s="39"/>
      <c r="Q809" s="39"/>
      <c r="R809" s="39"/>
      <c r="S809" s="18"/>
      <c r="T809" s="18"/>
      <c r="U809" s="18"/>
      <c r="V809" s="18"/>
      <c r="W809" s="18"/>
      <c r="X809" s="18"/>
      <c r="Y809" s="18"/>
    </row>
    <row r="810" spans="1:25" ht="18.75" customHeight="1">
      <c r="A810" s="39"/>
      <c r="B810" s="39"/>
      <c r="C810" s="39"/>
      <c r="D810" s="39"/>
      <c r="E810" s="39"/>
      <c r="F810" s="39"/>
      <c r="G810" s="39"/>
      <c r="H810" s="39"/>
      <c r="I810" s="40"/>
      <c r="J810" s="39"/>
      <c r="K810" s="39"/>
      <c r="L810" s="39"/>
      <c r="M810" s="39"/>
      <c r="N810" s="39"/>
      <c r="O810" s="39"/>
      <c r="P810" s="39"/>
      <c r="Q810" s="39"/>
      <c r="R810" s="39"/>
      <c r="S810" s="18"/>
      <c r="T810" s="18"/>
      <c r="U810" s="18"/>
      <c r="V810" s="18"/>
      <c r="W810" s="18"/>
      <c r="X810" s="18"/>
      <c r="Y810" s="18"/>
    </row>
    <row r="811" spans="1:25" ht="18.75" customHeight="1">
      <c r="A811" s="39"/>
      <c r="B811" s="39"/>
      <c r="C811" s="39"/>
      <c r="D811" s="39"/>
      <c r="E811" s="39"/>
      <c r="F811" s="39"/>
      <c r="G811" s="39"/>
      <c r="H811" s="39"/>
      <c r="I811" s="40"/>
      <c r="J811" s="39"/>
      <c r="K811" s="39"/>
      <c r="L811" s="39"/>
      <c r="M811" s="39"/>
      <c r="N811" s="39"/>
      <c r="O811" s="39"/>
      <c r="P811" s="39"/>
      <c r="Q811" s="39"/>
      <c r="R811" s="39"/>
      <c r="S811" s="18"/>
      <c r="T811" s="18"/>
      <c r="U811" s="18"/>
      <c r="V811" s="18"/>
      <c r="W811" s="18"/>
      <c r="X811" s="18"/>
      <c r="Y811" s="18"/>
    </row>
    <row r="812" spans="1:25" ht="18.75" customHeight="1">
      <c r="A812" s="39"/>
      <c r="B812" s="39"/>
      <c r="C812" s="39"/>
      <c r="D812" s="39"/>
      <c r="E812" s="39"/>
      <c r="F812" s="39"/>
      <c r="G812" s="39"/>
      <c r="H812" s="39"/>
      <c r="I812" s="40"/>
      <c r="J812" s="39"/>
      <c r="K812" s="39"/>
      <c r="L812" s="39"/>
      <c r="M812" s="39"/>
      <c r="N812" s="39"/>
      <c r="O812" s="39"/>
      <c r="P812" s="39"/>
      <c r="Q812" s="39"/>
      <c r="R812" s="39"/>
      <c r="S812" s="18"/>
      <c r="T812" s="18"/>
      <c r="U812" s="18"/>
      <c r="V812" s="18"/>
      <c r="W812" s="18"/>
      <c r="X812" s="18"/>
      <c r="Y812" s="18"/>
    </row>
    <row r="813" spans="1:25" ht="18.75" customHeight="1">
      <c r="A813" s="39"/>
      <c r="B813" s="39"/>
      <c r="C813" s="39"/>
      <c r="D813" s="39"/>
      <c r="E813" s="39"/>
      <c r="F813" s="39"/>
      <c r="G813" s="39"/>
      <c r="H813" s="39"/>
      <c r="I813" s="40"/>
      <c r="J813" s="39"/>
      <c r="K813" s="39"/>
      <c r="L813" s="39"/>
      <c r="M813" s="39"/>
      <c r="N813" s="39"/>
      <c r="O813" s="39"/>
      <c r="P813" s="39"/>
      <c r="Q813" s="39"/>
      <c r="R813" s="39"/>
      <c r="S813" s="18"/>
      <c r="T813" s="18"/>
      <c r="U813" s="18"/>
      <c r="V813" s="18"/>
      <c r="W813" s="18"/>
      <c r="X813" s="18"/>
      <c r="Y813" s="18"/>
    </row>
    <row r="814" spans="1:25" ht="18.75" customHeight="1">
      <c r="A814" s="39"/>
      <c r="B814" s="39"/>
      <c r="C814" s="39"/>
      <c r="D814" s="39"/>
      <c r="E814" s="39"/>
      <c r="F814" s="39"/>
      <c r="G814" s="39"/>
      <c r="H814" s="39"/>
      <c r="I814" s="40"/>
      <c r="J814" s="39"/>
      <c r="K814" s="39"/>
      <c r="L814" s="39"/>
      <c r="M814" s="39"/>
      <c r="N814" s="39"/>
      <c r="O814" s="39"/>
      <c r="P814" s="39"/>
      <c r="Q814" s="39"/>
      <c r="R814" s="39"/>
      <c r="S814" s="18"/>
      <c r="T814" s="18"/>
      <c r="U814" s="18"/>
      <c r="V814" s="18"/>
      <c r="W814" s="18"/>
      <c r="X814" s="18"/>
      <c r="Y814" s="18"/>
    </row>
    <row r="815" spans="1:25" ht="18.75" customHeight="1">
      <c r="A815" s="39"/>
      <c r="B815" s="39"/>
      <c r="C815" s="39"/>
      <c r="D815" s="39"/>
      <c r="E815" s="39"/>
      <c r="F815" s="39"/>
      <c r="G815" s="39"/>
      <c r="H815" s="39"/>
      <c r="I815" s="40"/>
      <c r="J815" s="39"/>
      <c r="K815" s="39"/>
      <c r="L815" s="39"/>
      <c r="M815" s="39"/>
      <c r="N815" s="39"/>
      <c r="O815" s="39"/>
      <c r="P815" s="39"/>
      <c r="Q815" s="39"/>
      <c r="R815" s="39"/>
      <c r="S815" s="18"/>
      <c r="T815" s="18"/>
      <c r="U815" s="18"/>
      <c r="V815" s="18"/>
      <c r="W815" s="18"/>
      <c r="X815" s="18"/>
      <c r="Y815" s="18"/>
    </row>
    <row r="816" spans="1:25" ht="18.75" customHeight="1">
      <c r="A816" s="39"/>
      <c r="B816" s="39"/>
      <c r="C816" s="39"/>
      <c r="D816" s="39"/>
      <c r="E816" s="39"/>
      <c r="F816" s="39"/>
      <c r="G816" s="39"/>
      <c r="H816" s="39"/>
      <c r="I816" s="40"/>
      <c r="J816" s="39"/>
      <c r="K816" s="39"/>
      <c r="L816" s="39"/>
      <c r="M816" s="39"/>
      <c r="N816" s="39"/>
      <c r="O816" s="39"/>
      <c r="P816" s="39"/>
      <c r="Q816" s="39"/>
      <c r="R816" s="39"/>
      <c r="S816" s="18"/>
      <c r="T816" s="18"/>
      <c r="U816" s="18"/>
      <c r="V816" s="18"/>
      <c r="W816" s="18"/>
      <c r="X816" s="18"/>
      <c r="Y816" s="18"/>
    </row>
    <row r="817" spans="1:25" ht="18.75" customHeight="1">
      <c r="A817" s="39"/>
      <c r="B817" s="39"/>
      <c r="C817" s="39"/>
      <c r="D817" s="39"/>
      <c r="E817" s="39"/>
      <c r="F817" s="39"/>
      <c r="G817" s="39"/>
      <c r="H817" s="39"/>
      <c r="I817" s="40"/>
      <c r="J817" s="39"/>
      <c r="K817" s="39"/>
      <c r="L817" s="39"/>
      <c r="M817" s="39"/>
      <c r="N817" s="39"/>
      <c r="O817" s="39"/>
      <c r="P817" s="39"/>
      <c r="Q817" s="39"/>
      <c r="R817" s="39"/>
      <c r="S817" s="18"/>
      <c r="T817" s="18"/>
      <c r="U817" s="18"/>
      <c r="V817" s="18"/>
      <c r="W817" s="18"/>
      <c r="X817" s="18"/>
      <c r="Y817" s="18"/>
    </row>
    <row r="818" spans="1:25" ht="18.75" customHeight="1">
      <c r="A818" s="39"/>
      <c r="B818" s="39"/>
      <c r="C818" s="39"/>
      <c r="D818" s="39"/>
      <c r="E818" s="39"/>
      <c r="F818" s="39"/>
      <c r="G818" s="39"/>
      <c r="H818" s="39"/>
      <c r="I818" s="40"/>
      <c r="J818" s="39"/>
      <c r="K818" s="39"/>
      <c r="L818" s="39"/>
      <c r="M818" s="39"/>
      <c r="N818" s="39"/>
      <c r="O818" s="39"/>
      <c r="P818" s="39"/>
      <c r="Q818" s="39"/>
      <c r="R818" s="39"/>
      <c r="S818" s="18"/>
      <c r="T818" s="18"/>
      <c r="U818" s="18"/>
      <c r="V818" s="18"/>
      <c r="W818" s="18"/>
      <c r="X818" s="18"/>
      <c r="Y818" s="18"/>
    </row>
    <row r="819" spans="1:25" ht="18.75" customHeight="1">
      <c r="A819" s="39"/>
      <c r="B819" s="39"/>
      <c r="C819" s="39"/>
      <c r="D819" s="39"/>
      <c r="E819" s="39"/>
      <c r="F819" s="39"/>
      <c r="G819" s="39"/>
      <c r="H819" s="39"/>
      <c r="I819" s="40"/>
      <c r="J819" s="39"/>
      <c r="K819" s="39"/>
      <c r="L819" s="39"/>
      <c r="M819" s="39"/>
      <c r="N819" s="39"/>
      <c r="O819" s="39"/>
      <c r="P819" s="39"/>
      <c r="Q819" s="39"/>
      <c r="R819" s="39"/>
      <c r="S819" s="18"/>
      <c r="T819" s="18"/>
      <c r="U819" s="18"/>
      <c r="V819" s="18"/>
      <c r="W819" s="18"/>
      <c r="X819" s="18"/>
      <c r="Y819" s="18"/>
    </row>
    <row r="820" spans="1:25" ht="18.75" customHeight="1">
      <c r="A820" s="39"/>
      <c r="B820" s="39"/>
      <c r="C820" s="39"/>
      <c r="D820" s="39"/>
      <c r="E820" s="39"/>
      <c r="F820" s="39"/>
      <c r="G820" s="39"/>
      <c r="H820" s="39"/>
      <c r="I820" s="40"/>
      <c r="J820" s="39"/>
      <c r="K820" s="39"/>
      <c r="L820" s="39"/>
      <c r="M820" s="39"/>
      <c r="N820" s="39"/>
      <c r="O820" s="39"/>
      <c r="P820" s="39"/>
      <c r="Q820" s="39"/>
      <c r="R820" s="39"/>
      <c r="S820" s="18"/>
      <c r="T820" s="18"/>
      <c r="U820" s="18"/>
      <c r="V820" s="18"/>
      <c r="W820" s="18"/>
      <c r="X820" s="18"/>
      <c r="Y820" s="18"/>
    </row>
    <row r="821" spans="1:25" ht="18.75" customHeight="1">
      <c r="A821" s="39"/>
      <c r="B821" s="39"/>
      <c r="C821" s="39"/>
      <c r="D821" s="39"/>
      <c r="E821" s="39"/>
      <c r="F821" s="39"/>
      <c r="G821" s="39"/>
      <c r="H821" s="39"/>
      <c r="I821" s="40"/>
      <c r="J821" s="39"/>
      <c r="K821" s="39"/>
      <c r="L821" s="39"/>
      <c r="M821" s="39"/>
      <c r="N821" s="39"/>
      <c r="O821" s="39"/>
      <c r="P821" s="39"/>
      <c r="Q821" s="39"/>
      <c r="R821" s="39"/>
      <c r="S821" s="18"/>
      <c r="T821" s="18"/>
      <c r="U821" s="18"/>
      <c r="V821" s="18"/>
      <c r="W821" s="18"/>
      <c r="X821" s="18"/>
      <c r="Y821" s="18"/>
    </row>
    <row r="822" spans="1:25" ht="18.75" customHeight="1">
      <c r="A822" s="39"/>
      <c r="B822" s="39"/>
      <c r="C822" s="39"/>
      <c r="D822" s="39"/>
      <c r="E822" s="39"/>
      <c r="F822" s="39"/>
      <c r="G822" s="39"/>
      <c r="H822" s="39"/>
      <c r="I822" s="40"/>
      <c r="J822" s="39"/>
      <c r="K822" s="39"/>
      <c r="L822" s="39"/>
      <c r="M822" s="39"/>
      <c r="N822" s="39"/>
      <c r="O822" s="39"/>
      <c r="P822" s="39"/>
      <c r="Q822" s="39"/>
      <c r="R822" s="39"/>
      <c r="S822" s="18"/>
      <c r="T822" s="18"/>
      <c r="U822" s="18"/>
      <c r="V822" s="18"/>
      <c r="W822" s="18"/>
      <c r="X822" s="18"/>
      <c r="Y822" s="18"/>
    </row>
    <row r="823" spans="1:25" ht="18.75" customHeight="1">
      <c r="A823" s="39"/>
      <c r="B823" s="39"/>
      <c r="C823" s="39"/>
      <c r="D823" s="39"/>
      <c r="E823" s="39"/>
      <c r="F823" s="39"/>
      <c r="G823" s="39"/>
      <c r="H823" s="39"/>
      <c r="I823" s="40"/>
      <c r="J823" s="39"/>
      <c r="K823" s="39"/>
      <c r="L823" s="39"/>
      <c r="M823" s="39"/>
      <c r="N823" s="39"/>
      <c r="O823" s="39"/>
      <c r="P823" s="39"/>
      <c r="Q823" s="39"/>
      <c r="R823" s="39"/>
      <c r="S823" s="18"/>
      <c r="T823" s="18"/>
      <c r="U823" s="18"/>
      <c r="V823" s="18"/>
      <c r="W823" s="18"/>
      <c r="X823" s="18"/>
      <c r="Y823" s="18"/>
    </row>
    <row r="824" spans="1:25" ht="18.75" customHeight="1">
      <c r="A824" s="39"/>
      <c r="B824" s="39"/>
      <c r="C824" s="39"/>
      <c r="D824" s="39"/>
      <c r="E824" s="39"/>
      <c r="F824" s="39"/>
      <c r="G824" s="39"/>
      <c r="H824" s="39"/>
      <c r="I824" s="40"/>
      <c r="J824" s="39"/>
      <c r="K824" s="39"/>
      <c r="L824" s="39"/>
      <c r="M824" s="39"/>
      <c r="N824" s="39"/>
      <c r="O824" s="39"/>
      <c r="P824" s="39"/>
      <c r="Q824" s="39"/>
      <c r="R824" s="39"/>
      <c r="S824" s="18"/>
      <c r="T824" s="18"/>
      <c r="U824" s="18"/>
      <c r="V824" s="18"/>
      <c r="W824" s="18"/>
      <c r="X824" s="18"/>
      <c r="Y824" s="18"/>
    </row>
    <row r="825" spans="1:25" ht="18.75" customHeight="1">
      <c r="A825" s="39"/>
      <c r="B825" s="39"/>
      <c r="C825" s="39"/>
      <c r="D825" s="39"/>
      <c r="E825" s="39"/>
      <c r="F825" s="39"/>
      <c r="G825" s="39"/>
      <c r="H825" s="39"/>
      <c r="I825" s="40"/>
      <c r="J825" s="39"/>
      <c r="K825" s="39"/>
      <c r="L825" s="39"/>
      <c r="M825" s="39"/>
      <c r="N825" s="39"/>
      <c r="O825" s="39"/>
      <c r="P825" s="39"/>
      <c r="Q825" s="39"/>
      <c r="R825" s="39"/>
      <c r="S825" s="18"/>
      <c r="T825" s="18"/>
      <c r="U825" s="18"/>
      <c r="V825" s="18"/>
      <c r="W825" s="18"/>
      <c r="X825" s="18"/>
      <c r="Y825" s="18"/>
    </row>
    <row r="826" spans="1:25" ht="18.75" customHeight="1">
      <c r="A826" s="39"/>
      <c r="B826" s="39"/>
      <c r="C826" s="39"/>
      <c r="D826" s="39"/>
      <c r="E826" s="39"/>
      <c r="F826" s="39"/>
      <c r="G826" s="39"/>
      <c r="H826" s="39"/>
      <c r="I826" s="40"/>
      <c r="J826" s="39"/>
      <c r="K826" s="39"/>
      <c r="L826" s="39"/>
      <c r="M826" s="39"/>
      <c r="N826" s="39"/>
      <c r="O826" s="39"/>
      <c r="P826" s="39"/>
      <c r="Q826" s="39"/>
      <c r="R826" s="39"/>
      <c r="S826" s="18"/>
      <c r="T826" s="18"/>
      <c r="U826" s="18"/>
      <c r="V826" s="18"/>
      <c r="W826" s="18"/>
      <c r="X826" s="18"/>
      <c r="Y826" s="18"/>
    </row>
    <row r="827" spans="1:25" ht="18.75" customHeight="1">
      <c r="A827" s="39"/>
      <c r="B827" s="39"/>
      <c r="C827" s="39"/>
      <c r="D827" s="39"/>
      <c r="E827" s="39"/>
      <c r="F827" s="39"/>
      <c r="G827" s="39"/>
      <c r="H827" s="39"/>
      <c r="I827" s="40"/>
      <c r="J827" s="39"/>
      <c r="K827" s="39"/>
      <c r="L827" s="39"/>
      <c r="M827" s="39"/>
      <c r="N827" s="39"/>
      <c r="O827" s="39"/>
      <c r="P827" s="39"/>
      <c r="Q827" s="39"/>
      <c r="R827" s="39"/>
      <c r="S827" s="18"/>
      <c r="T827" s="18"/>
      <c r="U827" s="18"/>
      <c r="V827" s="18"/>
      <c r="W827" s="18"/>
      <c r="X827" s="18"/>
      <c r="Y827" s="18"/>
    </row>
    <row r="828" spans="1:25" ht="18.75" customHeight="1">
      <c r="A828" s="39"/>
      <c r="B828" s="39"/>
      <c r="C828" s="39"/>
      <c r="D828" s="39"/>
      <c r="E828" s="39"/>
      <c r="F828" s="39"/>
      <c r="G828" s="39"/>
      <c r="H828" s="39"/>
      <c r="I828" s="40"/>
      <c r="J828" s="39"/>
      <c r="K828" s="39"/>
      <c r="L828" s="39"/>
      <c r="M828" s="39"/>
      <c r="N828" s="39"/>
      <c r="O828" s="39"/>
      <c r="P828" s="39"/>
      <c r="Q828" s="39"/>
      <c r="R828" s="39"/>
      <c r="S828" s="18"/>
      <c r="T828" s="18"/>
      <c r="U828" s="18"/>
      <c r="V828" s="18"/>
      <c r="W828" s="18"/>
      <c r="X828" s="18"/>
      <c r="Y828" s="18"/>
    </row>
    <row r="829" spans="1:25" ht="18.75" customHeight="1">
      <c r="A829" s="39"/>
      <c r="B829" s="39"/>
      <c r="C829" s="39"/>
      <c r="D829" s="39"/>
      <c r="E829" s="39"/>
      <c r="F829" s="39"/>
      <c r="G829" s="39"/>
      <c r="H829" s="39"/>
      <c r="I829" s="40"/>
      <c r="J829" s="39"/>
      <c r="K829" s="39"/>
      <c r="L829" s="39"/>
      <c r="M829" s="39"/>
      <c r="N829" s="39"/>
      <c r="O829" s="39"/>
      <c r="P829" s="39"/>
      <c r="Q829" s="39"/>
      <c r="R829" s="39"/>
      <c r="S829" s="18"/>
      <c r="T829" s="18"/>
      <c r="U829" s="18"/>
      <c r="V829" s="18"/>
      <c r="W829" s="18"/>
      <c r="X829" s="18"/>
      <c r="Y829" s="18"/>
    </row>
    <row r="830" spans="1:25" ht="18.75" customHeight="1">
      <c r="A830" s="39"/>
      <c r="B830" s="39"/>
      <c r="C830" s="39"/>
      <c r="D830" s="39"/>
      <c r="E830" s="39"/>
      <c r="F830" s="39"/>
      <c r="G830" s="39"/>
      <c r="H830" s="39"/>
      <c r="I830" s="40"/>
      <c r="J830" s="39"/>
      <c r="K830" s="39"/>
      <c r="L830" s="39"/>
      <c r="M830" s="39"/>
      <c r="N830" s="39"/>
      <c r="O830" s="39"/>
      <c r="P830" s="39"/>
      <c r="Q830" s="39"/>
      <c r="R830" s="39"/>
      <c r="S830" s="18"/>
      <c r="T830" s="18"/>
      <c r="U830" s="18"/>
      <c r="V830" s="18"/>
      <c r="W830" s="18"/>
      <c r="X830" s="18"/>
      <c r="Y830" s="18"/>
    </row>
    <row r="831" spans="1:25" ht="18.75" customHeight="1">
      <c r="A831" s="39"/>
      <c r="B831" s="39"/>
      <c r="C831" s="39"/>
      <c r="D831" s="39"/>
      <c r="E831" s="39"/>
      <c r="F831" s="39"/>
      <c r="G831" s="39"/>
      <c r="H831" s="39"/>
      <c r="I831" s="40"/>
      <c r="J831" s="39"/>
      <c r="K831" s="39"/>
      <c r="L831" s="39"/>
      <c r="M831" s="39"/>
      <c r="N831" s="39"/>
      <c r="O831" s="39"/>
      <c r="P831" s="39"/>
      <c r="Q831" s="39"/>
      <c r="R831" s="39"/>
      <c r="S831" s="18"/>
      <c r="T831" s="18"/>
      <c r="U831" s="18"/>
      <c r="V831" s="18"/>
      <c r="W831" s="18"/>
      <c r="X831" s="18"/>
      <c r="Y831" s="18"/>
    </row>
    <row r="832" spans="1:25" ht="18.75" customHeight="1">
      <c r="A832" s="39"/>
      <c r="B832" s="39"/>
      <c r="C832" s="39"/>
      <c r="D832" s="39"/>
      <c r="E832" s="39"/>
      <c r="F832" s="39"/>
      <c r="G832" s="39"/>
      <c r="H832" s="39"/>
      <c r="I832" s="40"/>
      <c r="J832" s="39"/>
      <c r="K832" s="39"/>
      <c r="L832" s="39"/>
      <c r="M832" s="39"/>
      <c r="N832" s="39"/>
      <c r="O832" s="39"/>
      <c r="P832" s="39"/>
      <c r="Q832" s="39"/>
      <c r="R832" s="39"/>
      <c r="S832" s="18"/>
      <c r="T832" s="18"/>
      <c r="U832" s="18"/>
      <c r="V832" s="18"/>
      <c r="W832" s="18"/>
      <c r="X832" s="18"/>
      <c r="Y832" s="18"/>
    </row>
    <row r="833" spans="1:25" ht="18.75" customHeight="1">
      <c r="A833" s="39"/>
      <c r="B833" s="39"/>
      <c r="C833" s="39"/>
      <c r="D833" s="39"/>
      <c r="E833" s="39"/>
      <c r="F833" s="39"/>
      <c r="G833" s="39"/>
      <c r="H833" s="39"/>
      <c r="I833" s="40"/>
      <c r="J833" s="39"/>
      <c r="K833" s="39"/>
      <c r="L833" s="39"/>
      <c r="M833" s="39"/>
      <c r="N833" s="39"/>
      <c r="O833" s="39"/>
      <c r="P833" s="39"/>
      <c r="Q833" s="39"/>
      <c r="R833" s="39"/>
      <c r="S833" s="18"/>
      <c r="T833" s="18"/>
      <c r="U833" s="18"/>
      <c r="V833" s="18"/>
      <c r="W833" s="18"/>
      <c r="X833" s="18"/>
      <c r="Y833" s="18"/>
    </row>
    <row r="834" spans="1:25" ht="18.75" customHeight="1">
      <c r="A834" s="39"/>
      <c r="B834" s="39"/>
      <c r="C834" s="39"/>
      <c r="D834" s="39"/>
      <c r="E834" s="39"/>
      <c r="F834" s="39"/>
      <c r="G834" s="39"/>
      <c r="H834" s="39"/>
      <c r="I834" s="40"/>
      <c r="J834" s="39"/>
      <c r="K834" s="39"/>
      <c r="L834" s="39"/>
      <c r="M834" s="39"/>
      <c r="N834" s="39"/>
      <c r="O834" s="39"/>
      <c r="P834" s="39"/>
      <c r="Q834" s="39"/>
      <c r="R834" s="39"/>
      <c r="S834" s="18"/>
      <c r="T834" s="18"/>
      <c r="U834" s="18"/>
      <c r="V834" s="18"/>
      <c r="W834" s="18"/>
      <c r="X834" s="18"/>
      <c r="Y834" s="18"/>
    </row>
    <row r="835" spans="1:25" ht="18.75" customHeight="1">
      <c r="A835" s="39"/>
      <c r="B835" s="39"/>
      <c r="C835" s="39"/>
      <c r="D835" s="39"/>
      <c r="E835" s="39"/>
      <c r="F835" s="39"/>
      <c r="G835" s="39"/>
      <c r="H835" s="39"/>
      <c r="I835" s="40"/>
      <c r="J835" s="39"/>
      <c r="K835" s="39"/>
      <c r="L835" s="39"/>
      <c r="M835" s="39"/>
      <c r="N835" s="39"/>
      <c r="O835" s="39"/>
      <c r="P835" s="39"/>
      <c r="Q835" s="39"/>
      <c r="R835" s="39"/>
      <c r="S835" s="18"/>
      <c r="T835" s="18"/>
      <c r="U835" s="18"/>
      <c r="V835" s="18"/>
      <c r="W835" s="18"/>
      <c r="X835" s="18"/>
      <c r="Y835" s="18"/>
    </row>
    <row r="836" spans="1:25" ht="18.75" customHeight="1">
      <c r="A836" s="39"/>
      <c r="B836" s="39"/>
      <c r="C836" s="39"/>
      <c r="D836" s="39"/>
      <c r="E836" s="39"/>
      <c r="F836" s="39"/>
      <c r="G836" s="39"/>
      <c r="H836" s="39"/>
      <c r="I836" s="40"/>
      <c r="J836" s="39"/>
      <c r="K836" s="39"/>
      <c r="L836" s="39"/>
      <c r="M836" s="39"/>
      <c r="N836" s="39"/>
      <c r="O836" s="39"/>
      <c r="P836" s="39"/>
      <c r="Q836" s="39"/>
      <c r="R836" s="39"/>
      <c r="S836" s="18"/>
      <c r="T836" s="18"/>
      <c r="U836" s="18"/>
      <c r="V836" s="18"/>
      <c r="W836" s="18"/>
      <c r="X836" s="18"/>
      <c r="Y836" s="18"/>
    </row>
    <row r="837" spans="1:25" ht="18.75" customHeight="1">
      <c r="A837" s="39"/>
      <c r="B837" s="39"/>
      <c r="C837" s="39"/>
      <c r="D837" s="39"/>
      <c r="E837" s="39"/>
      <c r="F837" s="39"/>
      <c r="G837" s="39"/>
      <c r="H837" s="39"/>
      <c r="I837" s="40"/>
      <c r="J837" s="39"/>
      <c r="K837" s="39"/>
      <c r="L837" s="39"/>
      <c r="M837" s="39"/>
      <c r="N837" s="39"/>
      <c r="O837" s="39"/>
      <c r="P837" s="39"/>
      <c r="Q837" s="39"/>
      <c r="R837" s="39"/>
      <c r="S837" s="18"/>
      <c r="T837" s="18"/>
      <c r="U837" s="18"/>
      <c r="V837" s="18"/>
      <c r="W837" s="18"/>
      <c r="X837" s="18"/>
      <c r="Y837" s="18"/>
    </row>
    <row r="838" spans="1:25" ht="18.75" customHeight="1">
      <c r="A838" s="39"/>
      <c r="B838" s="39"/>
      <c r="C838" s="39"/>
      <c r="D838" s="39"/>
      <c r="E838" s="39"/>
      <c r="F838" s="39"/>
      <c r="G838" s="39"/>
      <c r="H838" s="39"/>
      <c r="I838" s="40"/>
      <c r="J838" s="39"/>
      <c r="K838" s="39"/>
      <c r="L838" s="39"/>
      <c r="M838" s="39"/>
      <c r="N838" s="39"/>
      <c r="O838" s="39"/>
      <c r="P838" s="39"/>
      <c r="Q838" s="39"/>
      <c r="R838" s="39"/>
      <c r="S838" s="18"/>
      <c r="T838" s="18"/>
      <c r="U838" s="18"/>
      <c r="V838" s="18"/>
      <c r="W838" s="18"/>
      <c r="X838" s="18"/>
      <c r="Y838" s="18"/>
    </row>
    <row r="839" spans="1:25" ht="18.75" customHeight="1">
      <c r="A839" s="39"/>
      <c r="B839" s="39"/>
      <c r="C839" s="39"/>
      <c r="D839" s="39"/>
      <c r="E839" s="39"/>
      <c r="F839" s="39"/>
      <c r="G839" s="39"/>
      <c r="H839" s="39"/>
      <c r="I839" s="40"/>
      <c r="J839" s="39"/>
      <c r="K839" s="39"/>
      <c r="L839" s="39"/>
      <c r="M839" s="39"/>
      <c r="N839" s="39"/>
      <c r="O839" s="39"/>
      <c r="P839" s="39"/>
      <c r="Q839" s="39"/>
      <c r="R839" s="39"/>
      <c r="S839" s="18"/>
      <c r="T839" s="18"/>
      <c r="U839" s="18"/>
      <c r="V839" s="18"/>
      <c r="W839" s="18"/>
      <c r="X839" s="18"/>
      <c r="Y839" s="18"/>
    </row>
    <row r="840" spans="1:25" ht="18.75" customHeight="1">
      <c r="A840" s="39"/>
      <c r="B840" s="39"/>
      <c r="C840" s="39"/>
      <c r="D840" s="39"/>
      <c r="E840" s="39"/>
      <c r="F840" s="39"/>
      <c r="G840" s="39"/>
      <c r="H840" s="39"/>
      <c r="I840" s="40"/>
      <c r="J840" s="39"/>
      <c r="K840" s="39"/>
      <c r="L840" s="39"/>
      <c r="M840" s="39"/>
      <c r="N840" s="39"/>
      <c r="O840" s="39"/>
      <c r="P840" s="39"/>
      <c r="Q840" s="39"/>
      <c r="R840" s="39"/>
      <c r="S840" s="18"/>
      <c r="T840" s="18"/>
      <c r="U840" s="18"/>
      <c r="V840" s="18"/>
      <c r="W840" s="18"/>
      <c r="X840" s="18"/>
      <c r="Y840" s="18"/>
    </row>
    <row r="841" spans="1:25" ht="18.75" customHeight="1">
      <c r="A841" s="39"/>
      <c r="B841" s="39"/>
      <c r="C841" s="39"/>
      <c r="D841" s="39"/>
      <c r="E841" s="39"/>
      <c r="F841" s="39"/>
      <c r="G841" s="39"/>
      <c r="H841" s="39"/>
      <c r="I841" s="40"/>
      <c r="J841" s="39"/>
      <c r="K841" s="39"/>
      <c r="L841" s="39"/>
      <c r="M841" s="39"/>
      <c r="N841" s="39"/>
      <c r="O841" s="39"/>
      <c r="P841" s="39"/>
      <c r="Q841" s="39"/>
      <c r="R841" s="39"/>
      <c r="S841" s="18"/>
      <c r="T841" s="18"/>
      <c r="U841" s="18"/>
      <c r="V841" s="18"/>
      <c r="W841" s="18"/>
      <c r="X841" s="18"/>
      <c r="Y841" s="18"/>
    </row>
    <row r="842" spans="1:25" ht="18.75" customHeight="1">
      <c r="A842" s="39"/>
      <c r="B842" s="39"/>
      <c r="C842" s="39"/>
      <c r="D842" s="39"/>
      <c r="E842" s="39"/>
      <c r="F842" s="39"/>
      <c r="G842" s="39"/>
      <c r="H842" s="39"/>
      <c r="I842" s="40"/>
      <c r="J842" s="39"/>
      <c r="K842" s="39"/>
      <c r="L842" s="39"/>
      <c r="M842" s="39"/>
      <c r="N842" s="39"/>
      <c r="O842" s="39"/>
      <c r="P842" s="39"/>
      <c r="Q842" s="39"/>
      <c r="R842" s="39"/>
      <c r="S842" s="18"/>
      <c r="T842" s="18"/>
      <c r="U842" s="18"/>
      <c r="V842" s="18"/>
      <c r="W842" s="18"/>
      <c r="X842" s="18"/>
      <c r="Y842" s="18"/>
    </row>
    <row r="843" spans="1:25" ht="18.75" customHeight="1">
      <c r="A843" s="39"/>
      <c r="B843" s="39"/>
      <c r="C843" s="39"/>
      <c r="D843" s="39"/>
      <c r="E843" s="39"/>
      <c r="F843" s="39"/>
      <c r="G843" s="39"/>
      <c r="H843" s="39"/>
      <c r="I843" s="40"/>
      <c r="J843" s="39"/>
      <c r="K843" s="39"/>
      <c r="L843" s="39"/>
      <c r="M843" s="39"/>
      <c r="N843" s="39"/>
      <c r="O843" s="39"/>
      <c r="P843" s="39"/>
      <c r="Q843" s="39"/>
      <c r="R843" s="39"/>
      <c r="S843" s="18"/>
      <c r="T843" s="18"/>
      <c r="U843" s="18"/>
      <c r="V843" s="18"/>
      <c r="W843" s="18"/>
      <c r="X843" s="18"/>
      <c r="Y843" s="18"/>
    </row>
    <row r="844" spans="1:25" ht="18.75" customHeight="1">
      <c r="A844" s="39"/>
      <c r="B844" s="39"/>
      <c r="C844" s="39"/>
      <c r="D844" s="39"/>
      <c r="E844" s="39"/>
      <c r="F844" s="39"/>
      <c r="G844" s="39"/>
      <c r="H844" s="39"/>
      <c r="I844" s="40"/>
      <c r="J844" s="39"/>
      <c r="K844" s="39"/>
      <c r="L844" s="39"/>
      <c r="M844" s="39"/>
      <c r="N844" s="39"/>
      <c r="O844" s="39"/>
      <c r="P844" s="39"/>
      <c r="Q844" s="39"/>
      <c r="R844" s="39"/>
      <c r="S844" s="18"/>
      <c r="T844" s="18"/>
      <c r="U844" s="18"/>
      <c r="V844" s="18"/>
      <c r="W844" s="18"/>
      <c r="X844" s="18"/>
      <c r="Y844" s="18"/>
    </row>
    <row r="845" spans="1:25" ht="18.75" customHeight="1">
      <c r="A845" s="39"/>
      <c r="B845" s="39"/>
      <c r="C845" s="39"/>
      <c r="D845" s="39"/>
      <c r="E845" s="39"/>
      <c r="F845" s="39"/>
      <c r="G845" s="39"/>
      <c r="H845" s="39"/>
      <c r="I845" s="40"/>
      <c r="J845" s="39"/>
      <c r="K845" s="39"/>
      <c r="L845" s="39"/>
      <c r="M845" s="39"/>
      <c r="N845" s="39"/>
      <c r="O845" s="39"/>
      <c r="P845" s="39"/>
      <c r="Q845" s="39"/>
      <c r="R845" s="39"/>
      <c r="S845" s="18"/>
      <c r="T845" s="18"/>
      <c r="U845" s="18"/>
      <c r="V845" s="18"/>
      <c r="W845" s="18"/>
      <c r="X845" s="18"/>
      <c r="Y845" s="18"/>
    </row>
    <row r="846" spans="1:25" ht="18.75" customHeight="1">
      <c r="A846" s="39"/>
      <c r="B846" s="39"/>
      <c r="C846" s="39"/>
      <c r="D846" s="39"/>
      <c r="E846" s="39"/>
      <c r="F846" s="39"/>
      <c r="G846" s="39"/>
      <c r="H846" s="39"/>
      <c r="I846" s="40"/>
      <c r="J846" s="39"/>
      <c r="K846" s="39"/>
      <c r="L846" s="39"/>
      <c r="M846" s="39"/>
      <c r="N846" s="39"/>
      <c r="O846" s="39"/>
      <c r="P846" s="39"/>
      <c r="Q846" s="39"/>
      <c r="R846" s="39"/>
      <c r="S846" s="18"/>
      <c r="T846" s="18"/>
      <c r="U846" s="18"/>
      <c r="V846" s="18"/>
      <c r="W846" s="18"/>
      <c r="X846" s="18"/>
      <c r="Y846" s="18"/>
    </row>
    <row r="847" spans="1:25" ht="18.75" customHeight="1">
      <c r="A847" s="39"/>
      <c r="B847" s="39"/>
      <c r="C847" s="39"/>
      <c r="D847" s="39"/>
      <c r="E847" s="39"/>
      <c r="F847" s="39"/>
      <c r="G847" s="39"/>
      <c r="H847" s="39"/>
      <c r="I847" s="40"/>
      <c r="J847" s="39"/>
      <c r="K847" s="39"/>
      <c r="L847" s="39"/>
      <c r="M847" s="39"/>
      <c r="N847" s="39"/>
      <c r="O847" s="39"/>
      <c r="P847" s="39"/>
      <c r="Q847" s="39"/>
      <c r="R847" s="39"/>
      <c r="S847" s="18"/>
      <c r="T847" s="18"/>
      <c r="U847" s="18"/>
      <c r="V847" s="18"/>
      <c r="W847" s="18"/>
      <c r="X847" s="18"/>
      <c r="Y847" s="18"/>
    </row>
    <row r="848" spans="1:25" ht="18.75" customHeight="1">
      <c r="A848" s="39"/>
      <c r="B848" s="39"/>
      <c r="C848" s="39"/>
      <c r="D848" s="39"/>
      <c r="E848" s="39"/>
      <c r="F848" s="39"/>
      <c r="G848" s="39"/>
      <c r="H848" s="39"/>
      <c r="I848" s="40"/>
      <c r="J848" s="39"/>
      <c r="K848" s="39"/>
      <c r="L848" s="39"/>
      <c r="M848" s="39"/>
      <c r="N848" s="39"/>
      <c r="O848" s="39"/>
      <c r="P848" s="39"/>
      <c r="Q848" s="39"/>
      <c r="R848" s="39"/>
      <c r="S848" s="18"/>
      <c r="T848" s="18"/>
      <c r="U848" s="18"/>
      <c r="V848" s="18"/>
      <c r="W848" s="18"/>
      <c r="X848" s="18"/>
      <c r="Y848" s="18"/>
    </row>
    <row r="849" spans="1:25" ht="18.75" customHeight="1">
      <c r="A849" s="39"/>
      <c r="B849" s="39"/>
      <c r="C849" s="39"/>
      <c r="D849" s="39"/>
      <c r="E849" s="39"/>
      <c r="F849" s="39"/>
      <c r="G849" s="39"/>
      <c r="H849" s="39"/>
      <c r="I849" s="40"/>
      <c r="J849" s="39"/>
      <c r="K849" s="39"/>
      <c r="L849" s="39"/>
      <c r="M849" s="39"/>
      <c r="N849" s="39"/>
      <c r="O849" s="39"/>
      <c r="P849" s="39"/>
      <c r="Q849" s="39"/>
      <c r="R849" s="39"/>
      <c r="S849" s="18"/>
      <c r="T849" s="18"/>
      <c r="U849" s="18"/>
      <c r="V849" s="18"/>
      <c r="W849" s="18"/>
      <c r="X849" s="18"/>
      <c r="Y849" s="18"/>
    </row>
    <row r="850" spans="1:25" ht="18.75" customHeight="1">
      <c r="A850" s="39"/>
      <c r="B850" s="39"/>
      <c r="C850" s="39"/>
      <c r="D850" s="39"/>
      <c r="E850" s="39"/>
      <c r="F850" s="39"/>
      <c r="G850" s="39"/>
      <c r="H850" s="39"/>
      <c r="I850" s="40"/>
      <c r="J850" s="39"/>
      <c r="K850" s="39"/>
      <c r="L850" s="39"/>
      <c r="M850" s="39"/>
      <c r="N850" s="39"/>
      <c r="O850" s="39"/>
      <c r="P850" s="39"/>
      <c r="Q850" s="39"/>
      <c r="R850" s="39"/>
      <c r="S850" s="18"/>
      <c r="T850" s="18"/>
      <c r="U850" s="18"/>
      <c r="V850" s="18"/>
      <c r="W850" s="18"/>
      <c r="X850" s="18"/>
      <c r="Y850" s="18"/>
    </row>
    <row r="851" spans="1:25" ht="18.75" customHeight="1">
      <c r="A851" s="39"/>
      <c r="B851" s="39"/>
      <c r="C851" s="39"/>
      <c r="D851" s="39"/>
      <c r="E851" s="39"/>
      <c r="F851" s="39"/>
      <c r="G851" s="39"/>
      <c r="H851" s="39"/>
      <c r="I851" s="40"/>
      <c r="J851" s="39"/>
      <c r="K851" s="39"/>
      <c r="L851" s="39"/>
      <c r="M851" s="39"/>
      <c r="N851" s="39"/>
      <c r="O851" s="39"/>
      <c r="P851" s="39"/>
      <c r="Q851" s="39"/>
      <c r="R851" s="39"/>
      <c r="S851" s="18"/>
      <c r="T851" s="18"/>
      <c r="U851" s="18"/>
      <c r="V851" s="18"/>
      <c r="W851" s="18"/>
      <c r="X851" s="18"/>
      <c r="Y851" s="18"/>
    </row>
    <row r="852" spans="1:25" ht="18.75" customHeight="1">
      <c r="A852" s="39"/>
      <c r="B852" s="39"/>
      <c r="C852" s="39"/>
      <c r="D852" s="39"/>
      <c r="E852" s="39"/>
      <c r="F852" s="39"/>
      <c r="G852" s="39"/>
      <c r="H852" s="39"/>
      <c r="I852" s="40"/>
      <c r="J852" s="39"/>
      <c r="K852" s="39"/>
      <c r="L852" s="39"/>
      <c r="M852" s="39"/>
      <c r="N852" s="39"/>
      <c r="O852" s="39"/>
      <c r="P852" s="39"/>
      <c r="Q852" s="39"/>
      <c r="R852" s="39"/>
      <c r="S852" s="18"/>
      <c r="T852" s="18"/>
      <c r="U852" s="18"/>
      <c r="V852" s="18"/>
      <c r="W852" s="18"/>
      <c r="X852" s="18"/>
      <c r="Y852" s="18"/>
    </row>
    <row r="853" spans="1:25" ht="18.75" customHeight="1">
      <c r="A853" s="39"/>
      <c r="B853" s="39"/>
      <c r="C853" s="39"/>
      <c r="D853" s="39"/>
      <c r="E853" s="39"/>
      <c r="F853" s="39"/>
      <c r="G853" s="39"/>
      <c r="H853" s="39"/>
      <c r="I853" s="40"/>
      <c r="J853" s="39"/>
      <c r="K853" s="39"/>
      <c r="L853" s="39"/>
      <c r="M853" s="39"/>
      <c r="N853" s="39"/>
      <c r="O853" s="39"/>
      <c r="P853" s="39"/>
      <c r="Q853" s="39"/>
      <c r="R853" s="39"/>
      <c r="S853" s="18"/>
      <c r="T853" s="18"/>
      <c r="U853" s="18"/>
      <c r="V853" s="18"/>
      <c r="W853" s="18"/>
      <c r="X853" s="18"/>
      <c r="Y853" s="18"/>
    </row>
    <row r="854" spans="1:25" ht="18.75" customHeight="1">
      <c r="A854" s="39"/>
      <c r="B854" s="39"/>
      <c r="C854" s="39"/>
      <c r="D854" s="39"/>
      <c r="E854" s="39"/>
      <c r="F854" s="39"/>
      <c r="G854" s="39"/>
      <c r="H854" s="39"/>
      <c r="I854" s="40"/>
      <c r="J854" s="39"/>
      <c r="K854" s="39"/>
      <c r="L854" s="39"/>
      <c r="M854" s="39"/>
      <c r="N854" s="39"/>
      <c r="O854" s="39"/>
      <c r="P854" s="39"/>
      <c r="Q854" s="39"/>
      <c r="R854" s="39"/>
      <c r="S854" s="18"/>
      <c r="T854" s="18"/>
      <c r="U854" s="18"/>
      <c r="V854" s="18"/>
      <c r="W854" s="18"/>
      <c r="X854" s="18"/>
      <c r="Y854" s="18"/>
    </row>
    <row r="855" spans="1:25" ht="18.75" customHeight="1">
      <c r="A855" s="39"/>
      <c r="B855" s="39"/>
      <c r="C855" s="39"/>
      <c r="D855" s="39"/>
      <c r="E855" s="39"/>
      <c r="F855" s="39"/>
      <c r="G855" s="39"/>
      <c r="H855" s="39"/>
      <c r="I855" s="40"/>
      <c r="J855" s="39"/>
      <c r="K855" s="39"/>
      <c r="L855" s="39"/>
      <c r="M855" s="39"/>
      <c r="N855" s="39"/>
      <c r="O855" s="39"/>
      <c r="P855" s="39"/>
      <c r="Q855" s="39"/>
      <c r="R855" s="39"/>
      <c r="S855" s="18"/>
      <c r="T855" s="18"/>
      <c r="U855" s="18"/>
      <c r="V855" s="18"/>
      <c r="W855" s="18"/>
      <c r="X855" s="18"/>
      <c r="Y855" s="18"/>
    </row>
    <row r="856" spans="1:25" ht="18.75" customHeight="1">
      <c r="A856" s="39"/>
      <c r="B856" s="39"/>
      <c r="C856" s="39"/>
      <c r="D856" s="39"/>
      <c r="E856" s="39"/>
      <c r="F856" s="39"/>
      <c r="G856" s="39"/>
      <c r="H856" s="39"/>
      <c r="I856" s="40"/>
      <c r="J856" s="39"/>
      <c r="K856" s="39"/>
      <c r="L856" s="39"/>
      <c r="M856" s="39"/>
      <c r="N856" s="39"/>
      <c r="O856" s="39"/>
      <c r="P856" s="39"/>
      <c r="Q856" s="39"/>
      <c r="R856" s="39"/>
      <c r="S856" s="18"/>
      <c r="T856" s="18"/>
      <c r="U856" s="18"/>
      <c r="V856" s="18"/>
      <c r="W856" s="18"/>
      <c r="X856" s="18"/>
      <c r="Y856" s="18"/>
    </row>
    <row r="857" spans="1:25" ht="18.75" customHeight="1">
      <c r="A857" s="39"/>
      <c r="B857" s="39"/>
      <c r="C857" s="39"/>
      <c r="D857" s="39"/>
      <c r="E857" s="39"/>
      <c r="F857" s="39"/>
      <c r="G857" s="39"/>
      <c r="H857" s="39"/>
      <c r="I857" s="40"/>
      <c r="J857" s="39"/>
      <c r="K857" s="39"/>
      <c r="L857" s="39"/>
      <c r="M857" s="39"/>
      <c r="N857" s="39"/>
      <c r="O857" s="39"/>
      <c r="P857" s="39"/>
      <c r="Q857" s="39"/>
      <c r="R857" s="39"/>
      <c r="S857" s="18"/>
      <c r="T857" s="18"/>
      <c r="U857" s="18"/>
      <c r="V857" s="18"/>
      <c r="W857" s="18"/>
      <c r="X857" s="18"/>
      <c r="Y857" s="18"/>
    </row>
    <row r="858" spans="1:25" ht="18.75" customHeight="1">
      <c r="A858" s="39"/>
      <c r="B858" s="39"/>
      <c r="C858" s="39"/>
      <c r="D858" s="39"/>
      <c r="E858" s="39"/>
      <c r="F858" s="39"/>
      <c r="G858" s="39"/>
      <c r="H858" s="39"/>
      <c r="I858" s="40"/>
      <c r="J858" s="39"/>
      <c r="K858" s="39"/>
      <c r="L858" s="39"/>
      <c r="M858" s="39"/>
      <c r="N858" s="39"/>
      <c r="O858" s="39"/>
      <c r="P858" s="39"/>
      <c r="Q858" s="39"/>
      <c r="R858" s="39"/>
      <c r="S858" s="18"/>
      <c r="T858" s="18"/>
      <c r="U858" s="18"/>
      <c r="V858" s="18"/>
      <c r="W858" s="18"/>
      <c r="X858" s="18"/>
      <c r="Y858" s="18"/>
    </row>
    <row r="859" spans="1:25" ht="18.75" customHeight="1">
      <c r="A859" s="39"/>
      <c r="B859" s="39"/>
      <c r="C859" s="39"/>
      <c r="D859" s="39"/>
      <c r="E859" s="39"/>
      <c r="F859" s="39"/>
      <c r="G859" s="39"/>
      <c r="H859" s="39"/>
      <c r="I859" s="40"/>
      <c r="J859" s="39"/>
      <c r="K859" s="39"/>
      <c r="L859" s="39"/>
      <c r="M859" s="39"/>
      <c r="N859" s="39"/>
      <c r="O859" s="39"/>
      <c r="P859" s="39"/>
      <c r="Q859" s="39"/>
      <c r="R859" s="39"/>
      <c r="S859" s="18"/>
      <c r="T859" s="18"/>
      <c r="U859" s="18"/>
      <c r="V859" s="18"/>
      <c r="W859" s="18"/>
      <c r="X859" s="18"/>
      <c r="Y859" s="18"/>
    </row>
    <row r="860" spans="1:25" ht="18.75" customHeight="1">
      <c r="A860" s="39"/>
      <c r="B860" s="39"/>
      <c r="C860" s="39"/>
      <c r="D860" s="39"/>
      <c r="E860" s="39"/>
      <c r="F860" s="39"/>
      <c r="G860" s="39"/>
      <c r="H860" s="39"/>
      <c r="I860" s="40"/>
      <c r="J860" s="39"/>
      <c r="K860" s="39"/>
      <c r="L860" s="39"/>
      <c r="M860" s="39"/>
      <c r="N860" s="39"/>
      <c r="O860" s="39"/>
      <c r="P860" s="39"/>
      <c r="Q860" s="39"/>
      <c r="R860" s="39"/>
      <c r="S860" s="18"/>
      <c r="T860" s="18"/>
      <c r="U860" s="18"/>
      <c r="V860" s="18"/>
      <c r="W860" s="18"/>
      <c r="X860" s="18"/>
      <c r="Y860" s="18"/>
    </row>
    <row r="861" spans="1:25" ht="18.75" customHeight="1">
      <c r="A861" s="39"/>
      <c r="B861" s="39"/>
      <c r="C861" s="39"/>
      <c r="D861" s="39"/>
      <c r="E861" s="39"/>
      <c r="F861" s="39"/>
      <c r="G861" s="39"/>
      <c r="H861" s="39"/>
      <c r="I861" s="40"/>
      <c r="J861" s="39"/>
      <c r="K861" s="39"/>
      <c r="L861" s="39"/>
      <c r="M861" s="39"/>
      <c r="N861" s="39"/>
      <c r="O861" s="39"/>
      <c r="P861" s="39"/>
      <c r="Q861" s="39"/>
      <c r="R861" s="39"/>
      <c r="S861" s="18"/>
      <c r="T861" s="18"/>
      <c r="U861" s="18"/>
      <c r="V861" s="18"/>
      <c r="W861" s="18"/>
      <c r="X861" s="18"/>
      <c r="Y861" s="18"/>
    </row>
    <row r="862" spans="1:25" ht="18.75" customHeight="1">
      <c r="A862" s="39"/>
      <c r="B862" s="39"/>
      <c r="C862" s="39"/>
      <c r="D862" s="39"/>
      <c r="E862" s="39"/>
      <c r="F862" s="39"/>
      <c r="G862" s="39"/>
      <c r="H862" s="39"/>
      <c r="I862" s="40"/>
      <c r="J862" s="39"/>
      <c r="K862" s="39"/>
      <c r="L862" s="39"/>
      <c r="M862" s="39"/>
      <c r="N862" s="39"/>
      <c r="O862" s="39"/>
      <c r="P862" s="39"/>
      <c r="Q862" s="39"/>
      <c r="R862" s="39"/>
      <c r="S862" s="18"/>
      <c r="T862" s="18"/>
      <c r="U862" s="18"/>
      <c r="V862" s="18"/>
      <c r="W862" s="18"/>
      <c r="X862" s="18"/>
      <c r="Y862" s="18"/>
    </row>
    <row r="863" spans="1:25" ht="18.75" customHeight="1">
      <c r="A863" s="39"/>
      <c r="B863" s="39"/>
      <c r="C863" s="39"/>
      <c r="D863" s="39"/>
      <c r="E863" s="39"/>
      <c r="F863" s="39"/>
      <c r="G863" s="39"/>
      <c r="H863" s="39"/>
      <c r="I863" s="40"/>
      <c r="J863" s="39"/>
      <c r="K863" s="39"/>
      <c r="L863" s="39"/>
      <c r="M863" s="39"/>
      <c r="N863" s="39"/>
      <c r="O863" s="39"/>
      <c r="P863" s="39"/>
      <c r="Q863" s="39"/>
      <c r="R863" s="39"/>
      <c r="S863" s="18"/>
      <c r="T863" s="18"/>
      <c r="U863" s="18"/>
      <c r="V863" s="18"/>
      <c r="W863" s="18"/>
      <c r="X863" s="18"/>
      <c r="Y863" s="18"/>
    </row>
    <row r="864" spans="1:25" ht="18.75" customHeight="1">
      <c r="A864" s="39"/>
      <c r="B864" s="39"/>
      <c r="C864" s="39"/>
      <c r="D864" s="39"/>
      <c r="E864" s="39"/>
      <c r="F864" s="39"/>
      <c r="G864" s="39"/>
      <c r="H864" s="39"/>
      <c r="I864" s="40"/>
      <c r="J864" s="39"/>
      <c r="K864" s="39"/>
      <c r="L864" s="39"/>
      <c r="M864" s="39"/>
      <c r="N864" s="39"/>
      <c r="O864" s="39"/>
      <c r="P864" s="39"/>
      <c r="Q864" s="39"/>
      <c r="R864" s="39"/>
      <c r="S864" s="18"/>
      <c r="T864" s="18"/>
      <c r="U864" s="18"/>
      <c r="V864" s="18"/>
      <c r="W864" s="18"/>
      <c r="X864" s="18"/>
      <c r="Y864" s="18"/>
    </row>
    <row r="865" spans="1:25" ht="18.75" customHeight="1">
      <c r="A865" s="39"/>
      <c r="B865" s="39"/>
      <c r="C865" s="39"/>
      <c r="D865" s="39"/>
      <c r="E865" s="39"/>
      <c r="F865" s="39"/>
      <c r="G865" s="39"/>
      <c r="H865" s="39"/>
      <c r="I865" s="40"/>
      <c r="J865" s="39"/>
      <c r="K865" s="39"/>
      <c r="L865" s="39"/>
      <c r="M865" s="39"/>
      <c r="N865" s="39"/>
      <c r="O865" s="39"/>
      <c r="P865" s="39"/>
      <c r="Q865" s="39"/>
      <c r="R865" s="39"/>
      <c r="S865" s="18"/>
      <c r="T865" s="18"/>
      <c r="U865" s="18"/>
      <c r="V865" s="18"/>
      <c r="W865" s="18"/>
      <c r="X865" s="18"/>
      <c r="Y865" s="18"/>
    </row>
    <row r="866" spans="1:25" ht="18.75" customHeight="1">
      <c r="A866" s="39"/>
      <c r="B866" s="39"/>
      <c r="C866" s="39"/>
      <c r="D866" s="39"/>
      <c r="E866" s="39"/>
      <c r="F866" s="39"/>
      <c r="G866" s="39"/>
      <c r="H866" s="39"/>
      <c r="I866" s="40"/>
      <c r="J866" s="39"/>
      <c r="K866" s="39"/>
      <c r="L866" s="39"/>
      <c r="M866" s="39"/>
      <c r="N866" s="39"/>
      <c r="O866" s="39"/>
      <c r="P866" s="39"/>
      <c r="Q866" s="39"/>
      <c r="R866" s="39"/>
      <c r="S866" s="18"/>
      <c r="T866" s="18"/>
      <c r="U866" s="18"/>
      <c r="V866" s="18"/>
      <c r="W866" s="18"/>
      <c r="X866" s="18"/>
      <c r="Y866" s="18"/>
    </row>
    <row r="867" spans="1:25" ht="18.75" customHeight="1">
      <c r="A867" s="39"/>
      <c r="B867" s="39"/>
      <c r="C867" s="39"/>
      <c r="D867" s="39"/>
      <c r="E867" s="39"/>
      <c r="F867" s="39"/>
      <c r="G867" s="39"/>
      <c r="H867" s="39"/>
      <c r="I867" s="40"/>
      <c r="J867" s="39"/>
      <c r="K867" s="39"/>
      <c r="L867" s="39"/>
      <c r="M867" s="39"/>
      <c r="N867" s="39"/>
      <c r="O867" s="39"/>
      <c r="P867" s="39"/>
      <c r="Q867" s="39"/>
      <c r="R867" s="39"/>
      <c r="S867" s="18"/>
      <c r="T867" s="18"/>
      <c r="U867" s="18"/>
      <c r="V867" s="18"/>
      <c r="W867" s="18"/>
      <c r="X867" s="18"/>
      <c r="Y867" s="18"/>
    </row>
    <row r="868" spans="1:25" ht="18.75" customHeight="1">
      <c r="A868" s="39"/>
      <c r="B868" s="39"/>
      <c r="C868" s="39"/>
      <c r="D868" s="39"/>
      <c r="E868" s="39"/>
      <c r="F868" s="39"/>
      <c r="G868" s="39"/>
      <c r="H868" s="39"/>
      <c r="I868" s="40"/>
      <c r="J868" s="39"/>
      <c r="K868" s="39"/>
      <c r="L868" s="39"/>
      <c r="M868" s="39"/>
      <c r="N868" s="39"/>
      <c r="O868" s="39"/>
      <c r="P868" s="39"/>
      <c r="Q868" s="39"/>
      <c r="R868" s="39"/>
      <c r="S868" s="18"/>
      <c r="T868" s="18"/>
      <c r="U868" s="18"/>
      <c r="V868" s="18"/>
      <c r="W868" s="18"/>
      <c r="X868" s="18"/>
      <c r="Y868" s="18"/>
    </row>
    <row r="869" spans="1:25" ht="18.75" customHeight="1">
      <c r="A869" s="39"/>
      <c r="B869" s="39"/>
      <c r="C869" s="39"/>
      <c r="D869" s="39"/>
      <c r="E869" s="39"/>
      <c r="F869" s="39"/>
      <c r="G869" s="39"/>
      <c r="H869" s="39"/>
      <c r="I869" s="40"/>
      <c r="J869" s="39"/>
      <c r="K869" s="39"/>
      <c r="L869" s="39"/>
      <c r="M869" s="39"/>
      <c r="N869" s="39"/>
      <c r="O869" s="39"/>
      <c r="P869" s="39"/>
      <c r="Q869" s="39"/>
      <c r="R869" s="39"/>
      <c r="S869" s="18"/>
      <c r="T869" s="18"/>
      <c r="U869" s="18"/>
      <c r="V869" s="18"/>
      <c r="W869" s="18"/>
      <c r="X869" s="18"/>
      <c r="Y869" s="18"/>
    </row>
    <row r="870" spans="1:25" ht="18.75" customHeight="1">
      <c r="A870" s="39"/>
      <c r="B870" s="39"/>
      <c r="C870" s="39"/>
      <c r="D870" s="39"/>
      <c r="E870" s="39"/>
      <c r="F870" s="39"/>
      <c r="G870" s="39"/>
      <c r="H870" s="39"/>
      <c r="I870" s="40"/>
      <c r="J870" s="39"/>
      <c r="K870" s="39"/>
      <c r="L870" s="39"/>
      <c r="M870" s="39"/>
      <c r="N870" s="39"/>
      <c r="O870" s="39"/>
      <c r="P870" s="39"/>
      <c r="Q870" s="39"/>
      <c r="R870" s="39"/>
      <c r="S870" s="18"/>
      <c r="T870" s="18"/>
      <c r="U870" s="18"/>
      <c r="V870" s="18"/>
      <c r="W870" s="18"/>
      <c r="X870" s="18"/>
      <c r="Y870" s="18"/>
    </row>
    <row r="871" spans="1:25" ht="18.75" customHeight="1">
      <c r="A871" s="39"/>
      <c r="B871" s="39"/>
      <c r="C871" s="39"/>
      <c r="D871" s="39"/>
      <c r="E871" s="39"/>
      <c r="F871" s="39"/>
      <c r="G871" s="39"/>
      <c r="H871" s="39"/>
      <c r="I871" s="40"/>
      <c r="J871" s="39"/>
      <c r="K871" s="39"/>
      <c r="L871" s="39"/>
      <c r="M871" s="39"/>
      <c r="N871" s="39"/>
      <c r="O871" s="39"/>
      <c r="P871" s="39"/>
      <c r="Q871" s="39"/>
      <c r="R871" s="39"/>
      <c r="S871" s="18"/>
      <c r="T871" s="18"/>
      <c r="U871" s="18"/>
      <c r="V871" s="18"/>
      <c r="W871" s="18"/>
      <c r="X871" s="18"/>
      <c r="Y871" s="18"/>
    </row>
    <row r="872" spans="1:25" ht="18.75" customHeight="1">
      <c r="A872" s="39"/>
      <c r="B872" s="39"/>
      <c r="C872" s="39"/>
      <c r="D872" s="39"/>
      <c r="E872" s="39"/>
      <c r="F872" s="39"/>
      <c r="G872" s="39"/>
      <c r="H872" s="39"/>
      <c r="I872" s="40"/>
      <c r="J872" s="39"/>
      <c r="K872" s="39"/>
      <c r="L872" s="39"/>
      <c r="M872" s="39"/>
      <c r="N872" s="39"/>
      <c r="O872" s="39"/>
      <c r="P872" s="39"/>
      <c r="Q872" s="39"/>
      <c r="R872" s="39"/>
      <c r="S872" s="18"/>
      <c r="T872" s="18"/>
      <c r="U872" s="18"/>
      <c r="V872" s="18"/>
      <c r="W872" s="18"/>
      <c r="X872" s="18"/>
      <c r="Y872" s="18"/>
    </row>
    <row r="873" spans="1:25" ht="18.75" customHeight="1">
      <c r="A873" s="39"/>
      <c r="B873" s="39"/>
      <c r="C873" s="39"/>
      <c r="D873" s="39"/>
      <c r="E873" s="39"/>
      <c r="F873" s="39"/>
      <c r="G873" s="39"/>
      <c r="H873" s="39"/>
      <c r="I873" s="40"/>
      <c r="J873" s="39"/>
      <c r="K873" s="39"/>
      <c r="L873" s="39"/>
      <c r="M873" s="39"/>
      <c r="N873" s="39"/>
      <c r="O873" s="39"/>
      <c r="P873" s="39"/>
      <c r="Q873" s="39"/>
      <c r="R873" s="39"/>
      <c r="S873" s="18"/>
      <c r="T873" s="18"/>
      <c r="U873" s="18"/>
      <c r="V873" s="18"/>
      <c r="W873" s="18"/>
      <c r="X873" s="18"/>
      <c r="Y873" s="18"/>
    </row>
    <row r="874" spans="1:25" ht="18.75" customHeight="1">
      <c r="A874" s="39"/>
      <c r="B874" s="39"/>
      <c r="C874" s="39"/>
      <c r="D874" s="39"/>
      <c r="E874" s="39"/>
      <c r="F874" s="39"/>
      <c r="G874" s="39"/>
      <c r="H874" s="39"/>
      <c r="I874" s="40"/>
      <c r="J874" s="39"/>
      <c r="K874" s="39"/>
      <c r="L874" s="39"/>
      <c r="M874" s="39"/>
      <c r="N874" s="39"/>
      <c r="O874" s="39"/>
      <c r="P874" s="39"/>
      <c r="Q874" s="39"/>
      <c r="R874" s="39"/>
      <c r="S874" s="18"/>
      <c r="T874" s="18"/>
      <c r="U874" s="18"/>
      <c r="V874" s="18"/>
      <c r="W874" s="18"/>
      <c r="X874" s="18"/>
      <c r="Y874" s="18"/>
    </row>
    <row r="875" spans="1:25" ht="18.75" customHeight="1">
      <c r="A875" s="39"/>
      <c r="B875" s="39"/>
      <c r="C875" s="39"/>
      <c r="D875" s="39"/>
      <c r="E875" s="39"/>
      <c r="F875" s="39"/>
      <c r="G875" s="39"/>
      <c r="H875" s="39"/>
      <c r="I875" s="40"/>
      <c r="J875" s="39"/>
      <c r="K875" s="39"/>
      <c r="L875" s="39"/>
      <c r="M875" s="39"/>
      <c r="N875" s="39"/>
      <c r="O875" s="39"/>
      <c r="P875" s="39"/>
      <c r="Q875" s="39"/>
      <c r="R875" s="39"/>
      <c r="S875" s="18"/>
      <c r="T875" s="18"/>
      <c r="U875" s="18"/>
      <c r="V875" s="18"/>
      <c r="W875" s="18"/>
      <c r="X875" s="18"/>
      <c r="Y875" s="18"/>
    </row>
    <row r="876" spans="1:25" ht="18.75" customHeight="1">
      <c r="A876" s="39"/>
      <c r="B876" s="39"/>
      <c r="C876" s="39"/>
      <c r="D876" s="39"/>
      <c r="E876" s="39"/>
      <c r="F876" s="39"/>
      <c r="G876" s="39"/>
      <c r="H876" s="39"/>
      <c r="I876" s="40"/>
      <c r="J876" s="39"/>
      <c r="K876" s="39"/>
      <c r="L876" s="39"/>
      <c r="M876" s="39"/>
      <c r="N876" s="39"/>
      <c r="O876" s="39"/>
      <c r="P876" s="39"/>
      <c r="Q876" s="39"/>
      <c r="R876" s="39"/>
      <c r="S876" s="18"/>
      <c r="T876" s="18"/>
      <c r="U876" s="18"/>
      <c r="V876" s="18"/>
      <c r="W876" s="18"/>
      <c r="X876" s="18"/>
      <c r="Y876" s="18"/>
    </row>
    <row r="877" spans="1:25" ht="18.75" customHeight="1">
      <c r="A877" s="39"/>
      <c r="B877" s="39"/>
      <c r="C877" s="39"/>
      <c r="D877" s="39"/>
      <c r="E877" s="39"/>
      <c r="F877" s="39"/>
      <c r="G877" s="39"/>
      <c r="H877" s="39"/>
      <c r="I877" s="40"/>
      <c r="J877" s="39"/>
      <c r="K877" s="39"/>
      <c r="L877" s="39"/>
      <c r="M877" s="39"/>
      <c r="N877" s="39"/>
      <c r="O877" s="39"/>
      <c r="P877" s="39"/>
      <c r="Q877" s="39"/>
      <c r="R877" s="39"/>
      <c r="S877" s="18"/>
      <c r="T877" s="18"/>
      <c r="U877" s="18"/>
      <c r="V877" s="18"/>
      <c r="W877" s="18"/>
      <c r="X877" s="18"/>
      <c r="Y877" s="18"/>
    </row>
    <row r="878" spans="1:25" ht="18.75" customHeight="1">
      <c r="A878" s="39"/>
      <c r="B878" s="39"/>
      <c r="C878" s="39"/>
      <c r="D878" s="39"/>
      <c r="E878" s="39"/>
      <c r="F878" s="39"/>
      <c r="G878" s="39"/>
      <c r="H878" s="39"/>
      <c r="I878" s="40"/>
      <c r="J878" s="39"/>
      <c r="K878" s="39"/>
      <c r="L878" s="39"/>
      <c r="M878" s="39"/>
      <c r="N878" s="39"/>
      <c r="O878" s="39"/>
      <c r="P878" s="39"/>
      <c r="Q878" s="39"/>
      <c r="R878" s="39"/>
      <c r="S878" s="18"/>
      <c r="T878" s="18"/>
      <c r="U878" s="18"/>
      <c r="V878" s="18"/>
      <c r="W878" s="18"/>
      <c r="X878" s="18"/>
      <c r="Y878" s="18"/>
    </row>
    <row r="879" spans="1:25" ht="18.75" customHeight="1">
      <c r="A879" s="39"/>
      <c r="B879" s="39"/>
      <c r="C879" s="39"/>
      <c r="D879" s="39"/>
      <c r="E879" s="39"/>
      <c r="F879" s="39"/>
      <c r="G879" s="39"/>
      <c r="H879" s="39"/>
      <c r="I879" s="40"/>
      <c r="J879" s="39"/>
      <c r="K879" s="39"/>
      <c r="L879" s="39"/>
      <c r="M879" s="39"/>
      <c r="N879" s="39"/>
      <c r="O879" s="39"/>
      <c r="P879" s="39"/>
      <c r="Q879" s="39"/>
      <c r="R879" s="39"/>
      <c r="S879" s="18"/>
      <c r="T879" s="18"/>
      <c r="U879" s="18"/>
      <c r="V879" s="18"/>
      <c r="W879" s="18"/>
      <c r="X879" s="18"/>
      <c r="Y879" s="18"/>
    </row>
    <row r="880" spans="1:25" ht="18.75" customHeight="1">
      <c r="A880" s="39"/>
      <c r="B880" s="39"/>
      <c r="C880" s="39"/>
      <c r="D880" s="39"/>
      <c r="E880" s="39"/>
      <c r="F880" s="39"/>
      <c r="G880" s="39"/>
      <c r="H880" s="39"/>
      <c r="I880" s="40"/>
      <c r="J880" s="39"/>
      <c r="K880" s="39"/>
      <c r="L880" s="39"/>
      <c r="M880" s="39"/>
      <c r="N880" s="39"/>
      <c r="O880" s="39"/>
      <c r="P880" s="39"/>
      <c r="Q880" s="39"/>
      <c r="R880" s="39"/>
      <c r="S880" s="18"/>
      <c r="T880" s="18"/>
      <c r="U880" s="18"/>
      <c r="V880" s="18"/>
      <c r="W880" s="18"/>
      <c r="X880" s="18"/>
      <c r="Y880" s="18"/>
    </row>
    <row r="881" spans="1:25" ht="18.75" customHeight="1">
      <c r="A881" s="39"/>
      <c r="B881" s="39"/>
      <c r="C881" s="39"/>
      <c r="D881" s="39"/>
      <c r="E881" s="39"/>
      <c r="F881" s="39"/>
      <c r="G881" s="39"/>
      <c r="H881" s="39"/>
      <c r="I881" s="40"/>
      <c r="J881" s="39"/>
      <c r="K881" s="39"/>
      <c r="L881" s="39"/>
      <c r="M881" s="39"/>
      <c r="N881" s="39"/>
      <c r="O881" s="39"/>
      <c r="P881" s="39"/>
      <c r="Q881" s="39"/>
      <c r="R881" s="39"/>
      <c r="S881" s="18"/>
      <c r="T881" s="18"/>
      <c r="U881" s="18"/>
      <c r="V881" s="18"/>
      <c r="W881" s="18"/>
      <c r="X881" s="18"/>
      <c r="Y881" s="18"/>
    </row>
    <row r="882" spans="1:25" ht="18.75" customHeight="1">
      <c r="A882" s="39"/>
      <c r="B882" s="39"/>
      <c r="C882" s="39"/>
      <c r="D882" s="39"/>
      <c r="E882" s="39"/>
      <c r="F882" s="39"/>
      <c r="G882" s="39"/>
      <c r="H882" s="39"/>
      <c r="I882" s="40"/>
      <c r="J882" s="39"/>
      <c r="K882" s="39"/>
      <c r="L882" s="39"/>
      <c r="M882" s="39"/>
      <c r="N882" s="39"/>
      <c r="O882" s="39"/>
      <c r="P882" s="39"/>
      <c r="Q882" s="39"/>
      <c r="R882" s="39"/>
      <c r="S882" s="18"/>
      <c r="T882" s="18"/>
      <c r="U882" s="18"/>
      <c r="V882" s="18"/>
      <c r="W882" s="18"/>
      <c r="X882" s="18"/>
      <c r="Y882" s="18"/>
    </row>
    <row r="883" spans="1:25" ht="18.75" customHeight="1">
      <c r="A883" s="39"/>
      <c r="B883" s="39"/>
      <c r="C883" s="39"/>
      <c r="D883" s="39"/>
      <c r="E883" s="39"/>
      <c r="F883" s="39"/>
      <c r="G883" s="39"/>
      <c r="H883" s="39"/>
      <c r="I883" s="40"/>
      <c r="J883" s="39"/>
      <c r="K883" s="39"/>
      <c r="L883" s="39"/>
      <c r="M883" s="39"/>
      <c r="N883" s="39"/>
      <c r="O883" s="39"/>
      <c r="P883" s="39"/>
      <c r="Q883" s="39"/>
      <c r="R883" s="39"/>
      <c r="S883" s="18"/>
      <c r="T883" s="18"/>
      <c r="U883" s="18"/>
      <c r="V883" s="18"/>
      <c r="W883" s="18"/>
      <c r="X883" s="18"/>
      <c r="Y883" s="18"/>
    </row>
    <row r="884" spans="1:25" ht="18.75" customHeight="1">
      <c r="A884" s="39"/>
      <c r="B884" s="39"/>
      <c r="C884" s="39"/>
      <c r="D884" s="39"/>
      <c r="E884" s="39"/>
      <c r="F884" s="39"/>
      <c r="G884" s="39"/>
      <c r="H884" s="39"/>
      <c r="I884" s="40"/>
      <c r="J884" s="39"/>
      <c r="K884" s="39"/>
      <c r="L884" s="39"/>
      <c r="M884" s="39"/>
      <c r="N884" s="39"/>
      <c r="O884" s="39"/>
      <c r="P884" s="39"/>
      <c r="Q884" s="39"/>
      <c r="R884" s="39"/>
      <c r="S884" s="18"/>
      <c r="T884" s="18"/>
      <c r="U884" s="18"/>
      <c r="V884" s="18"/>
      <c r="W884" s="18"/>
      <c r="X884" s="18"/>
      <c r="Y884" s="18"/>
    </row>
    <row r="885" spans="1:25" ht="18.75" customHeight="1">
      <c r="A885" s="39"/>
      <c r="B885" s="39"/>
      <c r="C885" s="39"/>
      <c r="D885" s="39"/>
      <c r="E885" s="39"/>
      <c r="F885" s="39"/>
      <c r="G885" s="39"/>
      <c r="H885" s="39"/>
      <c r="I885" s="40"/>
      <c r="J885" s="39"/>
      <c r="K885" s="39"/>
      <c r="L885" s="39"/>
      <c r="M885" s="39"/>
      <c r="N885" s="39"/>
      <c r="O885" s="39"/>
      <c r="P885" s="39"/>
      <c r="Q885" s="39"/>
      <c r="R885" s="39"/>
      <c r="S885" s="18"/>
      <c r="T885" s="18"/>
      <c r="U885" s="18"/>
      <c r="V885" s="18"/>
      <c r="W885" s="18"/>
      <c r="X885" s="18"/>
      <c r="Y885" s="18"/>
    </row>
    <row r="886" spans="1:25" ht="18.75" customHeight="1">
      <c r="A886" s="39"/>
      <c r="B886" s="39"/>
      <c r="C886" s="39"/>
      <c r="D886" s="39"/>
      <c r="E886" s="39"/>
      <c r="F886" s="39"/>
      <c r="G886" s="39"/>
      <c r="H886" s="39"/>
      <c r="I886" s="40"/>
      <c r="J886" s="39"/>
      <c r="K886" s="39"/>
      <c r="L886" s="39"/>
      <c r="M886" s="39"/>
      <c r="N886" s="39"/>
      <c r="O886" s="39"/>
      <c r="P886" s="39"/>
      <c r="Q886" s="39"/>
      <c r="R886" s="39"/>
      <c r="S886" s="18"/>
      <c r="T886" s="18"/>
      <c r="U886" s="18"/>
      <c r="V886" s="18"/>
      <c r="W886" s="18"/>
      <c r="X886" s="18"/>
      <c r="Y886" s="18"/>
    </row>
    <row r="887" spans="1:25" ht="18.75" customHeight="1">
      <c r="A887" s="39"/>
      <c r="B887" s="39"/>
      <c r="C887" s="39"/>
      <c r="D887" s="39"/>
      <c r="E887" s="39"/>
      <c r="F887" s="39"/>
      <c r="G887" s="39"/>
      <c r="H887" s="39"/>
      <c r="I887" s="40"/>
      <c r="J887" s="39"/>
      <c r="K887" s="39"/>
      <c r="L887" s="39"/>
      <c r="M887" s="39"/>
      <c r="N887" s="39"/>
      <c r="O887" s="39"/>
      <c r="P887" s="39"/>
      <c r="Q887" s="39"/>
      <c r="R887" s="39"/>
      <c r="S887" s="18"/>
      <c r="T887" s="18"/>
      <c r="U887" s="18"/>
      <c r="V887" s="18"/>
      <c r="W887" s="18"/>
      <c r="X887" s="18"/>
      <c r="Y887" s="18"/>
    </row>
    <row r="888" spans="1:25" ht="18.75" customHeight="1">
      <c r="A888" s="39"/>
      <c r="B888" s="39"/>
      <c r="C888" s="39"/>
      <c r="D888" s="39"/>
      <c r="E888" s="39"/>
      <c r="F888" s="39"/>
      <c r="G888" s="39"/>
      <c r="H888" s="39"/>
      <c r="I888" s="40"/>
      <c r="J888" s="39"/>
      <c r="K888" s="39"/>
      <c r="L888" s="39"/>
      <c r="M888" s="39"/>
      <c r="N888" s="39"/>
      <c r="O888" s="39"/>
      <c r="P888" s="39"/>
      <c r="Q888" s="39"/>
      <c r="R888" s="39"/>
      <c r="S888" s="18"/>
      <c r="T888" s="18"/>
      <c r="U888" s="18"/>
      <c r="V888" s="18"/>
      <c r="W888" s="18"/>
      <c r="X888" s="18"/>
      <c r="Y888" s="18"/>
    </row>
    <row r="889" spans="1:25" ht="18.75" customHeight="1">
      <c r="A889" s="39"/>
      <c r="B889" s="39"/>
      <c r="C889" s="39"/>
      <c r="D889" s="39"/>
      <c r="E889" s="39"/>
      <c r="F889" s="39"/>
      <c r="G889" s="39"/>
      <c r="H889" s="39"/>
      <c r="I889" s="40"/>
      <c r="J889" s="39"/>
      <c r="K889" s="39"/>
      <c r="L889" s="39"/>
      <c r="M889" s="39"/>
      <c r="N889" s="39"/>
      <c r="O889" s="39"/>
      <c r="P889" s="39"/>
      <c r="Q889" s="39"/>
      <c r="R889" s="39"/>
      <c r="S889" s="18"/>
      <c r="T889" s="18"/>
      <c r="U889" s="18"/>
      <c r="V889" s="18"/>
      <c r="W889" s="18"/>
      <c r="X889" s="18"/>
      <c r="Y889" s="18"/>
    </row>
    <row r="890" spans="1:25" ht="18.75" customHeight="1">
      <c r="A890" s="39"/>
      <c r="B890" s="39"/>
      <c r="C890" s="39"/>
      <c r="D890" s="39"/>
      <c r="E890" s="39"/>
      <c r="F890" s="39"/>
      <c r="G890" s="39"/>
      <c r="H890" s="39"/>
      <c r="I890" s="40"/>
      <c r="J890" s="39"/>
      <c r="K890" s="39"/>
      <c r="L890" s="39"/>
      <c r="M890" s="39"/>
      <c r="N890" s="39"/>
      <c r="O890" s="39"/>
      <c r="P890" s="39"/>
      <c r="Q890" s="39"/>
      <c r="R890" s="39"/>
      <c r="S890" s="18"/>
      <c r="T890" s="18"/>
      <c r="U890" s="18"/>
      <c r="V890" s="18"/>
      <c r="W890" s="18"/>
      <c r="X890" s="18"/>
      <c r="Y890" s="18"/>
    </row>
    <row r="891" spans="1:25" ht="18.75" customHeight="1">
      <c r="A891" s="39"/>
      <c r="B891" s="39"/>
      <c r="C891" s="39"/>
      <c r="D891" s="39"/>
      <c r="E891" s="39"/>
      <c r="F891" s="39"/>
      <c r="G891" s="39"/>
      <c r="H891" s="39"/>
      <c r="I891" s="40"/>
      <c r="J891" s="39"/>
      <c r="K891" s="39"/>
      <c r="L891" s="39"/>
      <c r="M891" s="39"/>
      <c r="N891" s="39"/>
      <c r="O891" s="39"/>
      <c r="P891" s="39"/>
      <c r="Q891" s="39"/>
      <c r="R891" s="39"/>
      <c r="S891" s="18"/>
      <c r="T891" s="18"/>
      <c r="U891" s="18"/>
      <c r="V891" s="18"/>
      <c r="W891" s="18"/>
      <c r="X891" s="18"/>
      <c r="Y891" s="18"/>
    </row>
    <row r="892" spans="1:25" ht="18.75" customHeight="1">
      <c r="A892" s="39"/>
      <c r="B892" s="39"/>
      <c r="C892" s="39"/>
      <c r="D892" s="39"/>
      <c r="E892" s="39"/>
      <c r="F892" s="39"/>
      <c r="G892" s="39"/>
      <c r="H892" s="39"/>
      <c r="I892" s="40"/>
      <c r="J892" s="39"/>
      <c r="K892" s="39"/>
      <c r="L892" s="39"/>
      <c r="M892" s="39"/>
      <c r="N892" s="39"/>
      <c r="O892" s="39"/>
      <c r="P892" s="39"/>
      <c r="Q892" s="39"/>
      <c r="R892" s="39"/>
      <c r="S892" s="18"/>
      <c r="T892" s="18"/>
      <c r="U892" s="18"/>
      <c r="V892" s="18"/>
      <c r="W892" s="18"/>
      <c r="X892" s="18"/>
      <c r="Y892" s="18"/>
    </row>
    <row r="893" spans="1:25" ht="18.75" customHeight="1">
      <c r="A893" s="39"/>
      <c r="B893" s="39"/>
      <c r="C893" s="39"/>
      <c r="D893" s="39"/>
      <c r="E893" s="39"/>
      <c r="F893" s="39"/>
      <c r="G893" s="39"/>
      <c r="H893" s="39"/>
      <c r="I893" s="40"/>
      <c r="J893" s="39"/>
      <c r="K893" s="39"/>
      <c r="L893" s="39"/>
      <c r="M893" s="39"/>
      <c r="N893" s="39"/>
      <c r="O893" s="39"/>
      <c r="P893" s="39"/>
      <c r="Q893" s="39"/>
      <c r="R893" s="39"/>
      <c r="S893" s="18"/>
      <c r="T893" s="18"/>
      <c r="U893" s="18"/>
      <c r="V893" s="18"/>
      <c r="W893" s="18"/>
      <c r="X893" s="18"/>
      <c r="Y893" s="18"/>
    </row>
    <row r="894" spans="1:25" ht="18.75" customHeight="1">
      <c r="A894" s="39"/>
      <c r="B894" s="39"/>
      <c r="C894" s="39"/>
      <c r="D894" s="39"/>
      <c r="E894" s="39"/>
      <c r="F894" s="39"/>
      <c r="G894" s="39"/>
      <c r="H894" s="39"/>
      <c r="I894" s="40"/>
      <c r="J894" s="39"/>
      <c r="K894" s="39"/>
      <c r="L894" s="39"/>
      <c r="M894" s="39"/>
      <c r="N894" s="39"/>
      <c r="O894" s="39"/>
      <c r="P894" s="39"/>
      <c r="Q894" s="39"/>
      <c r="R894" s="39"/>
      <c r="S894" s="18"/>
      <c r="T894" s="18"/>
      <c r="U894" s="18"/>
      <c r="V894" s="18"/>
      <c r="W894" s="18"/>
      <c r="X894" s="18"/>
      <c r="Y894" s="18"/>
    </row>
    <row r="895" spans="1:25" ht="18.75" customHeight="1">
      <c r="A895" s="39"/>
      <c r="B895" s="39"/>
      <c r="C895" s="39"/>
      <c r="D895" s="39"/>
      <c r="E895" s="39"/>
      <c r="F895" s="39"/>
      <c r="G895" s="39"/>
      <c r="H895" s="39"/>
      <c r="I895" s="40"/>
      <c r="J895" s="39"/>
      <c r="K895" s="39"/>
      <c r="L895" s="39"/>
      <c r="M895" s="39"/>
      <c r="N895" s="39"/>
      <c r="O895" s="39"/>
      <c r="P895" s="39"/>
      <c r="Q895" s="39"/>
      <c r="R895" s="39"/>
      <c r="S895" s="18"/>
      <c r="T895" s="18"/>
      <c r="U895" s="18"/>
      <c r="V895" s="18"/>
      <c r="W895" s="18"/>
      <c r="X895" s="18"/>
      <c r="Y895" s="18"/>
    </row>
    <row r="896" spans="1:25" ht="18.75" customHeight="1">
      <c r="A896" s="39"/>
      <c r="B896" s="39"/>
      <c r="C896" s="39"/>
      <c r="D896" s="39"/>
      <c r="E896" s="39"/>
      <c r="F896" s="39"/>
      <c r="G896" s="39"/>
      <c r="H896" s="39"/>
      <c r="I896" s="40"/>
      <c r="J896" s="39"/>
      <c r="K896" s="39"/>
      <c r="L896" s="39"/>
      <c r="M896" s="39"/>
      <c r="N896" s="39"/>
      <c r="O896" s="39"/>
      <c r="P896" s="39"/>
      <c r="Q896" s="39"/>
      <c r="R896" s="39"/>
      <c r="S896" s="18"/>
      <c r="T896" s="18"/>
      <c r="U896" s="18"/>
      <c r="V896" s="18"/>
      <c r="W896" s="18"/>
      <c r="X896" s="18"/>
      <c r="Y896" s="18"/>
    </row>
    <row r="897" spans="1:25" ht="18.75" customHeight="1">
      <c r="A897" s="39"/>
      <c r="B897" s="39"/>
      <c r="C897" s="39"/>
      <c r="D897" s="39"/>
      <c r="E897" s="39"/>
      <c r="F897" s="39"/>
      <c r="G897" s="39"/>
      <c r="H897" s="39"/>
      <c r="I897" s="40"/>
      <c r="J897" s="39"/>
      <c r="K897" s="39"/>
      <c r="L897" s="39"/>
      <c r="M897" s="39"/>
      <c r="N897" s="39"/>
      <c r="O897" s="39"/>
      <c r="P897" s="39"/>
      <c r="Q897" s="39"/>
      <c r="R897" s="39"/>
      <c r="S897" s="18"/>
      <c r="T897" s="18"/>
      <c r="U897" s="18"/>
      <c r="V897" s="18"/>
      <c r="W897" s="18"/>
      <c r="X897" s="18"/>
      <c r="Y897" s="18"/>
    </row>
    <row r="898" spans="1:25" ht="18.75" customHeight="1">
      <c r="A898" s="39"/>
      <c r="B898" s="39"/>
      <c r="C898" s="39"/>
      <c r="D898" s="39"/>
      <c r="E898" s="39"/>
      <c r="F898" s="39"/>
      <c r="G898" s="39"/>
      <c r="H898" s="39"/>
      <c r="I898" s="40"/>
      <c r="J898" s="39"/>
      <c r="K898" s="39"/>
      <c r="L898" s="39"/>
      <c r="M898" s="39"/>
      <c r="N898" s="39"/>
      <c r="O898" s="39"/>
      <c r="P898" s="39"/>
      <c r="Q898" s="39"/>
      <c r="R898" s="39"/>
      <c r="S898" s="18"/>
      <c r="T898" s="18"/>
      <c r="U898" s="18"/>
      <c r="V898" s="18"/>
      <c r="W898" s="18"/>
      <c r="X898" s="18"/>
      <c r="Y898" s="18"/>
    </row>
    <row r="899" spans="1:25" ht="18.75" customHeight="1">
      <c r="A899" s="39"/>
      <c r="B899" s="39"/>
      <c r="C899" s="39"/>
      <c r="D899" s="39"/>
      <c r="E899" s="39"/>
      <c r="F899" s="39"/>
      <c r="G899" s="39"/>
      <c r="H899" s="39"/>
      <c r="I899" s="40"/>
      <c r="J899" s="39"/>
      <c r="K899" s="39"/>
      <c r="L899" s="39"/>
      <c r="M899" s="39"/>
      <c r="N899" s="39"/>
      <c r="O899" s="39"/>
      <c r="P899" s="39"/>
      <c r="Q899" s="39"/>
      <c r="R899" s="39"/>
      <c r="S899" s="18"/>
      <c r="T899" s="18"/>
      <c r="U899" s="18"/>
      <c r="V899" s="18"/>
      <c r="W899" s="18"/>
      <c r="X899" s="18"/>
      <c r="Y899" s="18"/>
    </row>
    <row r="900" spans="1:25" ht="18.75" customHeight="1">
      <c r="A900" s="39"/>
      <c r="B900" s="39"/>
      <c r="C900" s="39"/>
      <c r="D900" s="39"/>
      <c r="E900" s="39"/>
      <c r="F900" s="39"/>
      <c r="G900" s="39"/>
      <c r="H900" s="39"/>
      <c r="I900" s="40"/>
      <c r="J900" s="39"/>
      <c r="K900" s="39"/>
      <c r="L900" s="39"/>
      <c r="M900" s="39"/>
      <c r="N900" s="39"/>
      <c r="O900" s="39"/>
      <c r="P900" s="39"/>
      <c r="Q900" s="39"/>
      <c r="R900" s="39"/>
      <c r="S900" s="18"/>
      <c r="T900" s="18"/>
      <c r="U900" s="18"/>
      <c r="V900" s="18"/>
      <c r="W900" s="18"/>
      <c r="X900" s="18"/>
      <c r="Y900" s="18"/>
    </row>
    <row r="901" spans="1:25" ht="18.75" customHeight="1">
      <c r="A901" s="39"/>
      <c r="B901" s="39"/>
      <c r="C901" s="39"/>
      <c r="D901" s="39"/>
      <c r="E901" s="39"/>
      <c r="F901" s="39"/>
      <c r="G901" s="39"/>
      <c r="H901" s="39"/>
      <c r="I901" s="40"/>
      <c r="J901" s="39"/>
      <c r="K901" s="39"/>
      <c r="L901" s="39"/>
      <c r="M901" s="39"/>
      <c r="N901" s="39"/>
      <c r="O901" s="39"/>
      <c r="P901" s="39"/>
      <c r="Q901" s="39"/>
      <c r="R901" s="39"/>
      <c r="S901" s="18"/>
      <c r="T901" s="18"/>
      <c r="U901" s="18"/>
      <c r="V901" s="18"/>
      <c r="W901" s="18"/>
      <c r="X901" s="18"/>
      <c r="Y901" s="18"/>
    </row>
    <row r="902" spans="1:25" ht="18.75" customHeight="1">
      <c r="A902" s="39"/>
      <c r="B902" s="39"/>
      <c r="C902" s="39"/>
      <c r="D902" s="39"/>
      <c r="E902" s="39"/>
      <c r="F902" s="39"/>
      <c r="G902" s="39"/>
      <c r="H902" s="39"/>
      <c r="I902" s="40"/>
      <c r="J902" s="39"/>
      <c r="K902" s="39"/>
      <c r="L902" s="39"/>
      <c r="M902" s="39"/>
      <c r="N902" s="39"/>
      <c r="O902" s="39"/>
      <c r="P902" s="39"/>
      <c r="Q902" s="39"/>
      <c r="R902" s="39"/>
      <c r="S902" s="18"/>
      <c r="T902" s="18"/>
      <c r="U902" s="18"/>
      <c r="V902" s="18"/>
      <c r="W902" s="18"/>
      <c r="X902" s="18"/>
      <c r="Y902" s="18"/>
    </row>
    <row r="903" spans="1:25" ht="18.75" customHeight="1">
      <c r="A903" s="39"/>
      <c r="B903" s="39"/>
      <c r="C903" s="39"/>
      <c r="D903" s="39"/>
      <c r="E903" s="39"/>
      <c r="F903" s="39"/>
      <c r="G903" s="39"/>
      <c r="H903" s="39"/>
      <c r="I903" s="40"/>
      <c r="J903" s="39"/>
      <c r="K903" s="39"/>
      <c r="L903" s="39"/>
      <c r="M903" s="39"/>
      <c r="N903" s="39"/>
      <c r="O903" s="39"/>
      <c r="P903" s="39"/>
      <c r="Q903" s="39"/>
      <c r="R903" s="39"/>
      <c r="S903" s="18"/>
      <c r="T903" s="18"/>
      <c r="U903" s="18"/>
      <c r="V903" s="18"/>
      <c r="W903" s="18"/>
      <c r="X903" s="18"/>
      <c r="Y903" s="18"/>
    </row>
    <row r="904" spans="1:25" ht="18.75" customHeight="1">
      <c r="A904" s="39"/>
      <c r="B904" s="39"/>
      <c r="C904" s="39"/>
      <c r="D904" s="39"/>
      <c r="E904" s="39"/>
      <c r="F904" s="39"/>
      <c r="G904" s="39"/>
      <c r="H904" s="39"/>
      <c r="I904" s="40"/>
      <c r="J904" s="39"/>
      <c r="K904" s="39"/>
      <c r="L904" s="39"/>
      <c r="M904" s="39"/>
      <c r="N904" s="39"/>
      <c r="O904" s="39"/>
      <c r="P904" s="39"/>
      <c r="Q904" s="39"/>
      <c r="R904" s="39"/>
      <c r="S904" s="18"/>
      <c r="T904" s="18"/>
      <c r="U904" s="18"/>
      <c r="V904" s="18"/>
      <c r="W904" s="18"/>
      <c r="X904" s="18"/>
      <c r="Y904" s="18"/>
    </row>
    <row r="905" spans="1:25" ht="18.75" customHeight="1">
      <c r="A905" s="39"/>
      <c r="B905" s="39"/>
      <c r="C905" s="39"/>
      <c r="D905" s="39"/>
      <c r="E905" s="39"/>
      <c r="F905" s="39"/>
      <c r="G905" s="39"/>
      <c r="H905" s="39"/>
      <c r="I905" s="40"/>
      <c r="J905" s="39"/>
      <c r="K905" s="39"/>
      <c r="L905" s="39"/>
      <c r="M905" s="39"/>
      <c r="N905" s="39"/>
      <c r="O905" s="39"/>
      <c r="P905" s="39"/>
      <c r="Q905" s="39"/>
      <c r="R905" s="39"/>
      <c r="S905" s="18"/>
      <c r="T905" s="18"/>
      <c r="U905" s="18"/>
      <c r="V905" s="18"/>
      <c r="W905" s="18"/>
      <c r="X905" s="18"/>
      <c r="Y905" s="18"/>
    </row>
    <row r="906" spans="1:25" ht="18.75" customHeight="1">
      <c r="A906" s="39"/>
      <c r="B906" s="39"/>
      <c r="C906" s="39"/>
      <c r="D906" s="39"/>
      <c r="E906" s="39"/>
      <c r="F906" s="39"/>
      <c r="G906" s="39"/>
      <c r="H906" s="39"/>
      <c r="I906" s="40"/>
      <c r="J906" s="39"/>
      <c r="K906" s="39"/>
      <c r="L906" s="39"/>
      <c r="M906" s="39"/>
      <c r="N906" s="39"/>
      <c r="O906" s="39"/>
      <c r="P906" s="39"/>
      <c r="Q906" s="39"/>
      <c r="R906" s="39"/>
      <c r="S906" s="18"/>
      <c r="T906" s="18"/>
      <c r="U906" s="18"/>
      <c r="V906" s="18"/>
      <c r="W906" s="18"/>
      <c r="X906" s="18"/>
      <c r="Y906" s="18"/>
    </row>
    <row r="907" spans="1:25" ht="18.75" customHeight="1">
      <c r="A907" s="39"/>
      <c r="B907" s="39"/>
      <c r="C907" s="39"/>
      <c r="D907" s="39"/>
      <c r="E907" s="39"/>
      <c r="F907" s="39"/>
      <c r="G907" s="39"/>
      <c r="H907" s="39"/>
      <c r="I907" s="40"/>
      <c r="J907" s="39"/>
      <c r="K907" s="39"/>
      <c r="L907" s="39"/>
      <c r="M907" s="39"/>
      <c r="N907" s="39"/>
      <c r="O907" s="39"/>
      <c r="P907" s="39"/>
      <c r="Q907" s="39"/>
      <c r="R907" s="39"/>
      <c r="S907" s="18"/>
      <c r="T907" s="18"/>
      <c r="U907" s="18"/>
      <c r="V907" s="18"/>
      <c r="W907" s="18"/>
      <c r="X907" s="18"/>
      <c r="Y907" s="18"/>
    </row>
    <row r="908" spans="1:25" ht="18.75" customHeight="1">
      <c r="A908" s="39"/>
      <c r="B908" s="39"/>
      <c r="C908" s="39"/>
      <c r="D908" s="39"/>
      <c r="E908" s="39"/>
      <c r="F908" s="39"/>
      <c r="G908" s="39"/>
      <c r="H908" s="39"/>
      <c r="I908" s="40"/>
      <c r="J908" s="39"/>
      <c r="K908" s="39"/>
      <c r="L908" s="39"/>
      <c r="M908" s="39"/>
      <c r="N908" s="39"/>
      <c r="O908" s="39"/>
      <c r="P908" s="39"/>
      <c r="Q908" s="39"/>
      <c r="R908" s="39"/>
      <c r="S908" s="18"/>
      <c r="T908" s="18"/>
      <c r="U908" s="18"/>
      <c r="V908" s="18"/>
      <c r="W908" s="18"/>
      <c r="X908" s="18"/>
      <c r="Y908" s="18"/>
    </row>
    <row r="909" spans="1:25" ht="18.75" customHeight="1">
      <c r="A909" s="39"/>
      <c r="B909" s="39"/>
      <c r="C909" s="39"/>
      <c r="D909" s="39"/>
      <c r="E909" s="39"/>
      <c r="F909" s="39"/>
      <c r="G909" s="39"/>
      <c r="H909" s="39"/>
      <c r="I909" s="40"/>
      <c r="J909" s="39"/>
      <c r="K909" s="39"/>
      <c r="L909" s="39"/>
      <c r="M909" s="39"/>
      <c r="N909" s="39"/>
      <c r="O909" s="39"/>
      <c r="P909" s="39"/>
      <c r="Q909" s="39"/>
      <c r="R909" s="39"/>
      <c r="S909" s="18"/>
      <c r="T909" s="18"/>
      <c r="U909" s="18"/>
      <c r="V909" s="18"/>
      <c r="W909" s="18"/>
      <c r="X909" s="18"/>
      <c r="Y909" s="18"/>
    </row>
    <row r="910" spans="1:25" ht="18.75" customHeight="1">
      <c r="A910" s="39"/>
      <c r="B910" s="39"/>
      <c r="C910" s="39"/>
      <c r="D910" s="39"/>
      <c r="E910" s="39"/>
      <c r="F910" s="39"/>
      <c r="G910" s="39"/>
      <c r="H910" s="39"/>
      <c r="I910" s="40"/>
      <c r="J910" s="39"/>
      <c r="K910" s="39"/>
      <c r="L910" s="39"/>
      <c r="M910" s="39"/>
      <c r="N910" s="39"/>
      <c r="O910" s="39"/>
      <c r="P910" s="39"/>
      <c r="Q910" s="39"/>
      <c r="R910" s="39"/>
      <c r="S910" s="18"/>
      <c r="T910" s="18"/>
      <c r="U910" s="18"/>
      <c r="V910" s="18"/>
      <c r="W910" s="18"/>
      <c r="X910" s="18"/>
      <c r="Y910" s="18"/>
    </row>
    <row r="911" spans="1:25" ht="18.75" customHeight="1">
      <c r="A911" s="39"/>
      <c r="B911" s="39"/>
      <c r="C911" s="39"/>
      <c r="D911" s="39"/>
      <c r="E911" s="39"/>
      <c r="F911" s="39"/>
      <c r="G911" s="39"/>
      <c r="H911" s="39"/>
      <c r="I911" s="40"/>
      <c r="J911" s="39"/>
      <c r="K911" s="39"/>
      <c r="L911" s="39"/>
      <c r="M911" s="39"/>
      <c r="N911" s="39"/>
      <c r="O911" s="39"/>
      <c r="P911" s="39"/>
      <c r="Q911" s="39"/>
      <c r="R911" s="39"/>
      <c r="S911" s="18"/>
      <c r="T911" s="18"/>
      <c r="U911" s="18"/>
      <c r="V911" s="18"/>
      <c r="W911" s="18"/>
      <c r="X911" s="18"/>
      <c r="Y911" s="18"/>
    </row>
    <row r="912" spans="1:25" ht="18.75" customHeight="1">
      <c r="A912" s="39"/>
      <c r="B912" s="39"/>
      <c r="C912" s="39"/>
      <c r="D912" s="39"/>
      <c r="E912" s="39"/>
      <c r="F912" s="39"/>
      <c r="G912" s="39"/>
      <c r="H912" s="39"/>
      <c r="I912" s="40"/>
      <c r="J912" s="39"/>
      <c r="K912" s="39"/>
      <c r="L912" s="39"/>
      <c r="M912" s="39"/>
      <c r="N912" s="39"/>
      <c r="O912" s="39"/>
      <c r="P912" s="39"/>
      <c r="Q912" s="39"/>
      <c r="R912" s="39"/>
      <c r="S912" s="18"/>
      <c r="T912" s="18"/>
      <c r="U912" s="18"/>
      <c r="V912" s="18"/>
      <c r="W912" s="18"/>
      <c r="X912" s="18"/>
      <c r="Y912" s="18"/>
    </row>
    <row r="913" spans="1:25" ht="18.75" customHeight="1">
      <c r="A913" s="39"/>
      <c r="B913" s="39"/>
      <c r="C913" s="39"/>
      <c r="D913" s="39"/>
      <c r="E913" s="39"/>
      <c r="F913" s="39"/>
      <c r="G913" s="39"/>
      <c r="H913" s="39"/>
      <c r="I913" s="40"/>
      <c r="J913" s="39"/>
      <c r="K913" s="39"/>
      <c r="L913" s="39"/>
      <c r="M913" s="39"/>
      <c r="N913" s="39"/>
      <c r="O913" s="39"/>
      <c r="P913" s="39"/>
      <c r="Q913" s="39"/>
      <c r="R913" s="39"/>
      <c r="S913" s="18"/>
      <c r="T913" s="18"/>
      <c r="U913" s="18"/>
      <c r="V913" s="18"/>
      <c r="W913" s="18"/>
      <c r="X913" s="18"/>
      <c r="Y913" s="18"/>
    </row>
    <row r="914" spans="1:25" ht="18.75" customHeight="1">
      <c r="A914" s="39"/>
      <c r="B914" s="39"/>
      <c r="C914" s="39"/>
      <c r="D914" s="39"/>
      <c r="E914" s="39"/>
      <c r="F914" s="39"/>
      <c r="G914" s="39"/>
      <c r="H914" s="39"/>
      <c r="I914" s="40"/>
      <c r="J914" s="39"/>
      <c r="K914" s="39"/>
      <c r="L914" s="39"/>
      <c r="M914" s="39"/>
      <c r="N914" s="39"/>
      <c r="O914" s="39"/>
      <c r="P914" s="39"/>
      <c r="Q914" s="39"/>
      <c r="R914" s="39"/>
      <c r="S914" s="18"/>
      <c r="T914" s="18"/>
      <c r="U914" s="18"/>
      <c r="V914" s="18"/>
      <c r="W914" s="18"/>
      <c r="X914" s="18"/>
      <c r="Y914" s="18"/>
    </row>
    <row r="915" spans="1:25" ht="18.75" customHeight="1">
      <c r="A915" s="39"/>
      <c r="B915" s="39"/>
      <c r="C915" s="39"/>
      <c r="D915" s="39"/>
      <c r="E915" s="39"/>
      <c r="F915" s="39"/>
      <c r="G915" s="39"/>
      <c r="H915" s="39"/>
      <c r="I915" s="40"/>
      <c r="J915" s="39"/>
      <c r="K915" s="39"/>
      <c r="L915" s="39"/>
      <c r="M915" s="39"/>
      <c r="N915" s="39"/>
      <c r="O915" s="39"/>
      <c r="P915" s="39"/>
      <c r="Q915" s="39"/>
      <c r="R915" s="39"/>
      <c r="S915" s="18"/>
      <c r="T915" s="18"/>
      <c r="U915" s="18"/>
      <c r="V915" s="18"/>
      <c r="W915" s="18"/>
      <c r="X915" s="18"/>
      <c r="Y915" s="18"/>
    </row>
    <row r="916" spans="1:25" ht="18.75" customHeight="1">
      <c r="A916" s="39"/>
      <c r="B916" s="39"/>
      <c r="C916" s="39"/>
      <c r="D916" s="39"/>
      <c r="E916" s="39"/>
      <c r="F916" s="39"/>
      <c r="G916" s="39"/>
      <c r="H916" s="39"/>
      <c r="I916" s="40"/>
      <c r="J916" s="39"/>
      <c r="K916" s="39"/>
      <c r="L916" s="39"/>
      <c r="M916" s="39"/>
      <c r="N916" s="39"/>
      <c r="O916" s="39"/>
      <c r="P916" s="39"/>
      <c r="Q916" s="39"/>
      <c r="R916" s="39"/>
      <c r="S916" s="18"/>
      <c r="T916" s="18"/>
      <c r="U916" s="18"/>
      <c r="V916" s="18"/>
      <c r="W916" s="18"/>
      <c r="X916" s="18"/>
      <c r="Y916" s="18"/>
    </row>
    <row r="917" spans="1:25" ht="18.75" customHeight="1">
      <c r="A917" s="39"/>
      <c r="B917" s="39"/>
      <c r="C917" s="39"/>
      <c r="D917" s="39"/>
      <c r="E917" s="39"/>
      <c r="F917" s="39"/>
      <c r="G917" s="39"/>
      <c r="H917" s="39"/>
      <c r="I917" s="40"/>
      <c r="J917" s="39"/>
      <c r="K917" s="39"/>
      <c r="L917" s="39"/>
      <c r="M917" s="39"/>
      <c r="N917" s="39"/>
      <c r="O917" s="39"/>
      <c r="P917" s="39"/>
      <c r="Q917" s="39"/>
      <c r="R917" s="39"/>
      <c r="S917" s="18"/>
      <c r="T917" s="18"/>
      <c r="U917" s="18"/>
      <c r="V917" s="18"/>
      <c r="W917" s="18"/>
      <c r="X917" s="18"/>
      <c r="Y917" s="18"/>
    </row>
    <row r="918" spans="1:25" ht="18.75" customHeight="1">
      <c r="A918" s="39"/>
      <c r="B918" s="39"/>
      <c r="C918" s="39"/>
      <c r="D918" s="39"/>
      <c r="E918" s="39"/>
      <c r="F918" s="39"/>
      <c r="G918" s="39"/>
      <c r="H918" s="39"/>
      <c r="I918" s="40"/>
      <c r="J918" s="39"/>
      <c r="K918" s="39"/>
      <c r="L918" s="39"/>
      <c r="M918" s="39"/>
      <c r="N918" s="39"/>
      <c r="O918" s="39"/>
      <c r="P918" s="39"/>
      <c r="Q918" s="39"/>
      <c r="R918" s="39"/>
      <c r="S918" s="18"/>
      <c r="T918" s="18"/>
      <c r="U918" s="18"/>
      <c r="V918" s="18"/>
      <c r="W918" s="18"/>
      <c r="X918" s="18"/>
      <c r="Y918" s="18"/>
    </row>
    <row r="919" spans="1:25" ht="18.75" customHeight="1">
      <c r="A919" s="39"/>
      <c r="B919" s="39"/>
      <c r="C919" s="39"/>
      <c r="D919" s="39"/>
      <c r="E919" s="39"/>
      <c r="F919" s="39"/>
      <c r="G919" s="39"/>
      <c r="H919" s="39"/>
      <c r="I919" s="40"/>
      <c r="J919" s="39"/>
      <c r="K919" s="39"/>
      <c r="L919" s="39"/>
      <c r="M919" s="39"/>
      <c r="N919" s="39"/>
      <c r="O919" s="39"/>
      <c r="P919" s="39"/>
      <c r="Q919" s="39"/>
      <c r="R919" s="39"/>
      <c r="S919" s="18"/>
      <c r="T919" s="18"/>
      <c r="U919" s="18"/>
      <c r="V919" s="18"/>
      <c r="W919" s="18"/>
      <c r="X919" s="18"/>
      <c r="Y919" s="18"/>
    </row>
    <row r="920" spans="1:25" ht="18.75" customHeight="1">
      <c r="A920" s="39"/>
      <c r="B920" s="39"/>
      <c r="C920" s="39"/>
      <c r="D920" s="39"/>
      <c r="E920" s="39"/>
      <c r="F920" s="39"/>
      <c r="G920" s="39"/>
      <c r="H920" s="39"/>
      <c r="I920" s="40"/>
      <c r="J920" s="39"/>
      <c r="K920" s="39"/>
      <c r="L920" s="39"/>
      <c r="M920" s="39"/>
      <c r="N920" s="39"/>
      <c r="O920" s="39"/>
      <c r="P920" s="39"/>
      <c r="Q920" s="39"/>
      <c r="R920" s="39"/>
      <c r="S920" s="18"/>
      <c r="T920" s="18"/>
      <c r="U920" s="18"/>
      <c r="V920" s="18"/>
      <c r="W920" s="18"/>
      <c r="X920" s="18"/>
      <c r="Y920" s="18"/>
    </row>
    <row r="921" spans="1:25" ht="18.75" customHeight="1">
      <c r="A921" s="39"/>
      <c r="B921" s="39"/>
      <c r="C921" s="39"/>
      <c r="D921" s="39"/>
      <c r="E921" s="39"/>
      <c r="F921" s="39"/>
      <c r="G921" s="39"/>
      <c r="H921" s="39"/>
      <c r="I921" s="40"/>
      <c r="J921" s="39"/>
      <c r="K921" s="39"/>
      <c r="L921" s="39"/>
      <c r="M921" s="39"/>
      <c r="N921" s="39"/>
      <c r="O921" s="39"/>
      <c r="P921" s="39"/>
      <c r="Q921" s="39"/>
      <c r="R921" s="39"/>
      <c r="S921" s="18"/>
      <c r="T921" s="18"/>
      <c r="U921" s="18"/>
      <c r="V921" s="18"/>
      <c r="W921" s="18"/>
      <c r="X921" s="18"/>
      <c r="Y921" s="18"/>
    </row>
    <row r="922" spans="1:25" ht="18.75" customHeight="1">
      <c r="A922" s="39"/>
      <c r="B922" s="39"/>
      <c r="C922" s="39"/>
      <c r="D922" s="39"/>
      <c r="E922" s="39"/>
      <c r="F922" s="39"/>
      <c r="G922" s="39"/>
      <c r="H922" s="39"/>
      <c r="I922" s="40"/>
      <c r="J922" s="39"/>
      <c r="K922" s="39"/>
      <c r="L922" s="39"/>
      <c r="M922" s="39"/>
      <c r="N922" s="39"/>
      <c r="O922" s="39"/>
      <c r="P922" s="39"/>
      <c r="Q922" s="39"/>
      <c r="R922" s="39"/>
      <c r="S922" s="18"/>
      <c r="T922" s="18"/>
      <c r="U922" s="18"/>
      <c r="V922" s="18"/>
      <c r="W922" s="18"/>
      <c r="X922" s="18"/>
      <c r="Y922" s="18"/>
    </row>
    <row r="923" spans="1:25" ht="18.75" customHeight="1">
      <c r="A923" s="39"/>
      <c r="B923" s="39"/>
      <c r="C923" s="39"/>
      <c r="D923" s="39"/>
      <c r="E923" s="39"/>
      <c r="F923" s="39"/>
      <c r="G923" s="39"/>
      <c r="H923" s="39"/>
      <c r="I923" s="40"/>
      <c r="J923" s="39"/>
      <c r="K923" s="39"/>
      <c r="L923" s="39"/>
      <c r="M923" s="39"/>
      <c r="N923" s="39"/>
      <c r="O923" s="39"/>
      <c r="P923" s="39"/>
      <c r="Q923" s="39"/>
      <c r="R923" s="39"/>
      <c r="S923" s="18"/>
      <c r="T923" s="18"/>
      <c r="U923" s="18"/>
      <c r="V923" s="18"/>
      <c r="W923" s="18"/>
      <c r="X923" s="18"/>
      <c r="Y923" s="18"/>
    </row>
    <row r="924" spans="1:25" ht="18.75" customHeight="1">
      <c r="A924" s="39"/>
      <c r="B924" s="39"/>
      <c r="C924" s="39"/>
      <c r="D924" s="39"/>
      <c r="E924" s="39"/>
      <c r="F924" s="39"/>
      <c r="G924" s="39"/>
      <c r="H924" s="39"/>
      <c r="I924" s="40"/>
      <c r="J924" s="39"/>
      <c r="K924" s="39"/>
      <c r="L924" s="39"/>
      <c r="M924" s="39"/>
      <c r="N924" s="39"/>
      <c r="O924" s="39"/>
      <c r="P924" s="39"/>
      <c r="Q924" s="39"/>
      <c r="R924" s="39"/>
      <c r="S924" s="18"/>
      <c r="T924" s="18"/>
      <c r="U924" s="18"/>
      <c r="V924" s="18"/>
      <c r="W924" s="18"/>
      <c r="X924" s="18"/>
      <c r="Y924" s="18"/>
    </row>
    <row r="925" spans="1:25" ht="18.75" customHeight="1">
      <c r="A925" s="39"/>
      <c r="B925" s="39"/>
      <c r="C925" s="39"/>
      <c r="D925" s="39"/>
      <c r="E925" s="39"/>
      <c r="F925" s="39"/>
      <c r="G925" s="39"/>
      <c r="H925" s="39"/>
      <c r="I925" s="40"/>
      <c r="J925" s="39"/>
      <c r="K925" s="39"/>
      <c r="L925" s="39"/>
      <c r="M925" s="39"/>
      <c r="N925" s="39"/>
      <c r="O925" s="39"/>
      <c r="P925" s="39"/>
      <c r="Q925" s="39"/>
      <c r="R925" s="39"/>
      <c r="S925" s="18"/>
      <c r="T925" s="18"/>
      <c r="U925" s="18"/>
      <c r="V925" s="18"/>
      <c r="W925" s="18"/>
      <c r="X925" s="18"/>
      <c r="Y925" s="18"/>
    </row>
    <row r="926" spans="1:25" ht="18.75" customHeight="1">
      <c r="A926" s="39"/>
      <c r="B926" s="39"/>
      <c r="C926" s="39"/>
      <c r="D926" s="39"/>
      <c r="E926" s="39"/>
      <c r="F926" s="39"/>
      <c r="G926" s="39"/>
      <c r="H926" s="39"/>
      <c r="I926" s="40"/>
      <c r="J926" s="39"/>
      <c r="K926" s="39"/>
      <c r="L926" s="39"/>
      <c r="M926" s="39"/>
      <c r="N926" s="39"/>
      <c r="O926" s="39"/>
      <c r="P926" s="39"/>
      <c r="Q926" s="39"/>
      <c r="R926" s="39"/>
      <c r="S926" s="18"/>
      <c r="T926" s="18"/>
      <c r="U926" s="18"/>
      <c r="V926" s="18"/>
      <c r="W926" s="18"/>
      <c r="X926" s="18"/>
      <c r="Y926" s="18"/>
    </row>
    <row r="927" spans="1:25" ht="18.75" customHeight="1">
      <c r="A927" s="39"/>
      <c r="B927" s="39"/>
      <c r="C927" s="39"/>
      <c r="D927" s="39"/>
      <c r="E927" s="39"/>
      <c r="F927" s="39"/>
      <c r="G927" s="39"/>
      <c r="H927" s="39"/>
      <c r="I927" s="40"/>
      <c r="J927" s="39"/>
      <c r="K927" s="39"/>
      <c r="L927" s="39"/>
      <c r="M927" s="39"/>
      <c r="N927" s="39"/>
      <c r="O927" s="39"/>
      <c r="P927" s="39"/>
      <c r="Q927" s="39"/>
      <c r="R927" s="39"/>
      <c r="S927" s="18"/>
      <c r="T927" s="18"/>
      <c r="U927" s="18"/>
      <c r="V927" s="18"/>
      <c r="W927" s="18"/>
      <c r="X927" s="18"/>
      <c r="Y927" s="18"/>
    </row>
    <row r="928" spans="1:25" ht="18.75" customHeight="1">
      <c r="A928" s="39"/>
      <c r="B928" s="39"/>
      <c r="C928" s="39"/>
      <c r="D928" s="39"/>
      <c r="E928" s="39"/>
      <c r="F928" s="39"/>
      <c r="G928" s="39"/>
      <c r="H928" s="39"/>
      <c r="I928" s="40"/>
      <c r="J928" s="39"/>
      <c r="K928" s="39"/>
      <c r="L928" s="39"/>
      <c r="M928" s="39"/>
      <c r="N928" s="39"/>
      <c r="O928" s="39"/>
      <c r="P928" s="39"/>
      <c r="Q928" s="39"/>
      <c r="R928" s="39"/>
      <c r="S928" s="18"/>
      <c r="T928" s="18"/>
      <c r="U928" s="18"/>
      <c r="V928" s="18"/>
      <c r="W928" s="18"/>
      <c r="X928" s="18"/>
      <c r="Y928" s="18"/>
    </row>
    <row r="929" spans="1:25" ht="18.75" customHeight="1">
      <c r="A929" s="39"/>
      <c r="B929" s="39"/>
      <c r="C929" s="39"/>
      <c r="D929" s="39"/>
      <c r="E929" s="39"/>
      <c r="F929" s="39"/>
      <c r="G929" s="39"/>
      <c r="H929" s="39"/>
      <c r="I929" s="40"/>
      <c r="J929" s="39"/>
      <c r="K929" s="39"/>
      <c r="L929" s="39"/>
      <c r="M929" s="39"/>
      <c r="N929" s="39"/>
      <c r="O929" s="39"/>
      <c r="P929" s="39"/>
      <c r="Q929" s="39"/>
      <c r="R929" s="39"/>
      <c r="S929" s="18"/>
      <c r="T929" s="18"/>
      <c r="U929" s="18"/>
      <c r="V929" s="18"/>
      <c r="W929" s="18"/>
      <c r="X929" s="18"/>
      <c r="Y929" s="18"/>
    </row>
    <row r="930" spans="1:25" ht="18.75" customHeight="1">
      <c r="A930" s="39"/>
      <c r="B930" s="39"/>
      <c r="C930" s="39"/>
      <c r="D930" s="39"/>
      <c r="E930" s="39"/>
      <c r="F930" s="39"/>
      <c r="G930" s="39"/>
      <c r="H930" s="39"/>
      <c r="I930" s="40"/>
      <c r="J930" s="39"/>
      <c r="K930" s="39"/>
      <c r="L930" s="39"/>
      <c r="M930" s="39"/>
      <c r="N930" s="39"/>
      <c r="O930" s="39"/>
      <c r="P930" s="39"/>
      <c r="Q930" s="39"/>
      <c r="R930" s="39"/>
      <c r="S930" s="18"/>
      <c r="T930" s="18"/>
      <c r="U930" s="18"/>
      <c r="V930" s="18"/>
      <c r="W930" s="18"/>
      <c r="X930" s="18"/>
      <c r="Y930" s="18"/>
    </row>
    <row r="931" spans="1:25" ht="18.75" customHeight="1">
      <c r="A931" s="39"/>
      <c r="B931" s="39"/>
      <c r="C931" s="39"/>
      <c r="D931" s="39"/>
      <c r="E931" s="39"/>
      <c r="F931" s="39"/>
      <c r="G931" s="39"/>
      <c r="H931" s="39"/>
      <c r="I931" s="40"/>
      <c r="J931" s="39"/>
      <c r="K931" s="39"/>
      <c r="L931" s="39"/>
      <c r="M931" s="39"/>
      <c r="N931" s="39"/>
      <c r="O931" s="39"/>
      <c r="P931" s="39"/>
      <c r="Q931" s="39"/>
      <c r="R931" s="39"/>
      <c r="S931" s="18"/>
      <c r="T931" s="18"/>
      <c r="U931" s="18"/>
      <c r="V931" s="18"/>
      <c r="W931" s="18"/>
      <c r="X931" s="18"/>
      <c r="Y931" s="18"/>
    </row>
    <row r="932" spans="1:25" ht="18.75" customHeight="1">
      <c r="A932" s="39"/>
      <c r="B932" s="39"/>
      <c r="C932" s="39"/>
      <c r="D932" s="39"/>
      <c r="E932" s="39"/>
      <c r="F932" s="39"/>
      <c r="G932" s="39"/>
      <c r="H932" s="39"/>
      <c r="I932" s="40"/>
      <c r="J932" s="39"/>
      <c r="K932" s="39"/>
      <c r="L932" s="39"/>
      <c r="M932" s="39"/>
      <c r="N932" s="39"/>
      <c r="O932" s="39"/>
      <c r="P932" s="39"/>
      <c r="Q932" s="39"/>
      <c r="R932" s="39"/>
      <c r="S932" s="18"/>
      <c r="T932" s="18"/>
      <c r="U932" s="18"/>
      <c r="V932" s="18"/>
      <c r="W932" s="18"/>
      <c r="X932" s="18"/>
      <c r="Y932" s="18"/>
    </row>
    <row r="933" spans="1:25" ht="18.75" customHeight="1">
      <c r="A933" s="39"/>
      <c r="B933" s="39"/>
      <c r="C933" s="39"/>
      <c r="D933" s="39"/>
      <c r="E933" s="39"/>
      <c r="F933" s="39"/>
      <c r="G933" s="39"/>
      <c r="H933" s="39"/>
      <c r="I933" s="40"/>
      <c r="J933" s="39"/>
      <c r="K933" s="39"/>
      <c r="L933" s="39"/>
      <c r="M933" s="39"/>
      <c r="N933" s="39"/>
      <c r="O933" s="39"/>
      <c r="P933" s="39"/>
      <c r="Q933" s="39"/>
      <c r="R933" s="39"/>
      <c r="S933" s="18"/>
      <c r="T933" s="18"/>
      <c r="U933" s="18"/>
      <c r="V933" s="18"/>
      <c r="W933" s="18"/>
      <c r="X933" s="18"/>
      <c r="Y933" s="18"/>
    </row>
    <row r="934" spans="1:25" ht="18.75" customHeight="1">
      <c r="A934" s="39"/>
      <c r="B934" s="39"/>
      <c r="C934" s="39"/>
      <c r="D934" s="39"/>
      <c r="E934" s="39"/>
      <c r="F934" s="39"/>
      <c r="G934" s="39"/>
      <c r="H934" s="39"/>
      <c r="I934" s="40"/>
      <c r="J934" s="39"/>
      <c r="K934" s="39"/>
      <c r="L934" s="39"/>
      <c r="M934" s="39"/>
      <c r="N934" s="39"/>
      <c r="O934" s="39"/>
      <c r="P934" s="39"/>
      <c r="Q934" s="39"/>
      <c r="R934" s="39"/>
      <c r="S934" s="18"/>
      <c r="T934" s="18"/>
      <c r="U934" s="18"/>
      <c r="V934" s="18"/>
      <c r="W934" s="18"/>
      <c r="X934" s="18"/>
      <c r="Y934" s="18"/>
    </row>
    <row r="935" spans="1:25" ht="18.75" customHeight="1">
      <c r="A935" s="39"/>
      <c r="B935" s="39"/>
      <c r="C935" s="39"/>
      <c r="D935" s="39"/>
      <c r="E935" s="39"/>
      <c r="F935" s="39"/>
      <c r="G935" s="39"/>
      <c r="H935" s="39"/>
      <c r="I935" s="40"/>
      <c r="J935" s="39"/>
      <c r="K935" s="39"/>
      <c r="L935" s="39"/>
      <c r="M935" s="39"/>
      <c r="N935" s="39"/>
      <c r="O935" s="39"/>
      <c r="P935" s="39"/>
      <c r="Q935" s="39"/>
      <c r="R935" s="39"/>
      <c r="S935" s="18"/>
      <c r="T935" s="18"/>
      <c r="U935" s="18"/>
      <c r="V935" s="18"/>
      <c r="W935" s="18"/>
      <c r="X935" s="18"/>
      <c r="Y935" s="18"/>
    </row>
    <row r="936" spans="1:25" ht="18.75" customHeight="1">
      <c r="A936" s="39"/>
      <c r="B936" s="39"/>
      <c r="C936" s="39"/>
      <c r="D936" s="39"/>
      <c r="E936" s="39"/>
      <c r="F936" s="39"/>
      <c r="G936" s="39"/>
      <c r="H936" s="39"/>
      <c r="I936" s="40"/>
      <c r="J936" s="39"/>
      <c r="K936" s="39"/>
      <c r="L936" s="39"/>
      <c r="M936" s="39"/>
      <c r="N936" s="39"/>
      <c r="O936" s="39"/>
      <c r="P936" s="39"/>
      <c r="Q936" s="39"/>
      <c r="R936" s="39"/>
      <c r="S936" s="18"/>
      <c r="T936" s="18"/>
      <c r="U936" s="18"/>
      <c r="V936" s="18"/>
      <c r="W936" s="18"/>
      <c r="X936" s="18"/>
      <c r="Y936" s="18"/>
    </row>
    <row r="937" spans="1:25" ht="18.75" customHeight="1">
      <c r="A937" s="39"/>
      <c r="B937" s="39"/>
      <c r="C937" s="39"/>
      <c r="D937" s="39"/>
      <c r="E937" s="39"/>
      <c r="F937" s="39"/>
      <c r="G937" s="39"/>
      <c r="H937" s="39"/>
      <c r="I937" s="40"/>
      <c r="J937" s="39"/>
      <c r="K937" s="39"/>
      <c r="L937" s="39"/>
      <c r="M937" s="39"/>
      <c r="N937" s="39"/>
      <c r="O937" s="39"/>
      <c r="P937" s="39"/>
      <c r="Q937" s="39"/>
      <c r="R937" s="39"/>
      <c r="S937" s="18"/>
      <c r="T937" s="18"/>
      <c r="U937" s="18"/>
      <c r="V937" s="18"/>
      <c r="W937" s="18"/>
      <c r="X937" s="18"/>
      <c r="Y937" s="18"/>
    </row>
    <row r="938" spans="1:25" ht="18.75" customHeight="1">
      <c r="A938" s="39"/>
      <c r="B938" s="39"/>
      <c r="C938" s="39"/>
      <c r="D938" s="39"/>
      <c r="E938" s="39"/>
      <c r="F938" s="39"/>
      <c r="G938" s="39"/>
      <c r="H938" s="39"/>
      <c r="I938" s="40"/>
      <c r="J938" s="39"/>
      <c r="K938" s="39"/>
      <c r="L938" s="39"/>
      <c r="M938" s="39"/>
      <c r="N938" s="39"/>
      <c r="O938" s="39"/>
      <c r="P938" s="39"/>
      <c r="Q938" s="39"/>
      <c r="R938" s="39"/>
      <c r="S938" s="18"/>
      <c r="T938" s="18"/>
      <c r="U938" s="18"/>
      <c r="V938" s="18"/>
      <c r="W938" s="18"/>
      <c r="X938" s="18"/>
      <c r="Y938" s="18"/>
    </row>
    <row r="939" spans="1:25" ht="18.75" customHeight="1">
      <c r="A939" s="39"/>
      <c r="B939" s="39"/>
      <c r="C939" s="39"/>
      <c r="D939" s="39"/>
      <c r="E939" s="39"/>
      <c r="F939" s="39"/>
      <c r="G939" s="39"/>
      <c r="H939" s="39"/>
      <c r="I939" s="40"/>
      <c r="J939" s="39"/>
      <c r="K939" s="39"/>
      <c r="L939" s="39"/>
      <c r="M939" s="39"/>
      <c r="N939" s="39"/>
      <c r="O939" s="39"/>
      <c r="P939" s="39"/>
      <c r="Q939" s="39"/>
      <c r="R939" s="39"/>
      <c r="S939" s="18"/>
      <c r="T939" s="18"/>
      <c r="U939" s="18"/>
      <c r="V939" s="18"/>
      <c r="W939" s="18"/>
      <c r="X939" s="18"/>
      <c r="Y939" s="18"/>
    </row>
    <row r="940" spans="1:25" ht="18.75" customHeight="1">
      <c r="A940" s="39"/>
      <c r="B940" s="39"/>
      <c r="C940" s="39"/>
      <c r="D940" s="39"/>
      <c r="E940" s="39"/>
      <c r="F940" s="39"/>
      <c r="G940" s="39"/>
      <c r="H940" s="39"/>
      <c r="I940" s="40"/>
      <c r="J940" s="39"/>
      <c r="K940" s="39"/>
      <c r="L940" s="39"/>
      <c r="M940" s="39"/>
      <c r="N940" s="39"/>
      <c r="O940" s="39"/>
      <c r="P940" s="39"/>
      <c r="Q940" s="39"/>
      <c r="R940" s="39"/>
      <c r="S940" s="18"/>
      <c r="T940" s="18"/>
      <c r="U940" s="18"/>
      <c r="V940" s="18"/>
      <c r="W940" s="18"/>
      <c r="X940" s="18"/>
      <c r="Y940" s="18"/>
    </row>
    <row r="941" spans="1:25" ht="18.75" customHeight="1">
      <c r="A941" s="39"/>
      <c r="B941" s="39"/>
      <c r="C941" s="39"/>
      <c r="D941" s="39"/>
      <c r="E941" s="39"/>
      <c r="F941" s="39"/>
      <c r="G941" s="39"/>
      <c r="H941" s="39"/>
      <c r="I941" s="40"/>
      <c r="J941" s="39"/>
      <c r="K941" s="39"/>
      <c r="L941" s="39"/>
      <c r="M941" s="39"/>
      <c r="N941" s="39"/>
      <c r="O941" s="39"/>
      <c r="P941" s="39"/>
      <c r="Q941" s="39"/>
      <c r="R941" s="39"/>
      <c r="S941" s="18"/>
      <c r="T941" s="18"/>
      <c r="U941" s="18"/>
      <c r="V941" s="18"/>
      <c r="W941" s="18"/>
      <c r="X941" s="18"/>
      <c r="Y941" s="18"/>
    </row>
    <row r="942" spans="1:25" ht="18.75" customHeight="1">
      <c r="A942" s="39"/>
      <c r="B942" s="39"/>
      <c r="C942" s="39"/>
      <c r="D942" s="39"/>
      <c r="E942" s="39"/>
      <c r="F942" s="39"/>
      <c r="G942" s="39"/>
      <c r="H942" s="39"/>
      <c r="I942" s="40"/>
      <c r="J942" s="39"/>
      <c r="K942" s="39"/>
      <c r="L942" s="39"/>
      <c r="M942" s="39"/>
      <c r="N942" s="39"/>
      <c r="O942" s="39"/>
      <c r="P942" s="39"/>
      <c r="Q942" s="39"/>
      <c r="R942" s="39"/>
      <c r="S942" s="18"/>
      <c r="T942" s="18"/>
      <c r="U942" s="18"/>
      <c r="V942" s="18"/>
      <c r="W942" s="18"/>
      <c r="X942" s="18"/>
      <c r="Y942" s="18"/>
    </row>
    <row r="943" spans="1:25" ht="18.75" customHeight="1">
      <c r="A943" s="39"/>
      <c r="B943" s="39"/>
      <c r="C943" s="39"/>
      <c r="D943" s="39"/>
      <c r="E943" s="39"/>
      <c r="F943" s="39"/>
      <c r="G943" s="39"/>
      <c r="H943" s="39"/>
      <c r="I943" s="40"/>
      <c r="J943" s="39"/>
      <c r="K943" s="39"/>
      <c r="L943" s="39"/>
      <c r="M943" s="39"/>
      <c r="N943" s="39"/>
      <c r="O943" s="39"/>
      <c r="P943" s="39"/>
      <c r="Q943" s="39"/>
      <c r="R943" s="39"/>
      <c r="S943" s="18"/>
      <c r="T943" s="18"/>
      <c r="U943" s="18"/>
      <c r="V943" s="18"/>
      <c r="W943" s="18"/>
      <c r="X943" s="18"/>
      <c r="Y943" s="18"/>
    </row>
    <row r="944" spans="1:25" ht="18.75" customHeight="1">
      <c r="A944" s="39"/>
      <c r="B944" s="39"/>
      <c r="C944" s="39"/>
      <c r="D944" s="39"/>
      <c r="E944" s="39"/>
      <c r="F944" s="39"/>
      <c r="G944" s="39"/>
      <c r="H944" s="39"/>
      <c r="I944" s="40"/>
      <c r="J944" s="39"/>
      <c r="K944" s="39"/>
      <c r="L944" s="39"/>
      <c r="M944" s="39"/>
      <c r="N944" s="39"/>
      <c r="O944" s="39"/>
      <c r="P944" s="39"/>
      <c r="Q944" s="39"/>
      <c r="R944" s="39"/>
      <c r="S944" s="18"/>
      <c r="T944" s="18"/>
      <c r="U944" s="18"/>
      <c r="V944" s="18"/>
      <c r="W944" s="18"/>
      <c r="X944" s="18"/>
      <c r="Y944" s="18"/>
    </row>
    <row r="945" spans="1:25" ht="18.75" customHeight="1">
      <c r="A945" s="39"/>
      <c r="B945" s="39"/>
      <c r="C945" s="39"/>
      <c r="D945" s="39"/>
      <c r="E945" s="39"/>
      <c r="F945" s="39"/>
      <c r="G945" s="39"/>
      <c r="H945" s="39"/>
      <c r="I945" s="40"/>
      <c r="J945" s="39"/>
      <c r="K945" s="39"/>
      <c r="L945" s="39"/>
      <c r="M945" s="39"/>
      <c r="N945" s="39"/>
      <c r="O945" s="39"/>
      <c r="P945" s="39"/>
      <c r="Q945" s="39"/>
      <c r="R945" s="39"/>
      <c r="S945" s="18"/>
      <c r="T945" s="18"/>
      <c r="U945" s="18"/>
      <c r="V945" s="18"/>
      <c r="W945" s="18"/>
      <c r="X945" s="18"/>
      <c r="Y945" s="18"/>
    </row>
    <row r="946" spans="1:25" ht="18.75" customHeight="1">
      <c r="A946" s="39"/>
      <c r="B946" s="39"/>
      <c r="C946" s="39"/>
      <c r="D946" s="39"/>
      <c r="E946" s="39"/>
      <c r="F946" s="39"/>
      <c r="G946" s="39"/>
      <c r="H946" s="39"/>
      <c r="I946" s="40"/>
      <c r="J946" s="39"/>
      <c r="K946" s="39"/>
      <c r="L946" s="39"/>
      <c r="M946" s="39"/>
      <c r="N946" s="39"/>
      <c r="O946" s="39"/>
      <c r="P946" s="39"/>
      <c r="Q946" s="39"/>
      <c r="R946" s="39"/>
      <c r="S946" s="18"/>
      <c r="T946" s="18"/>
      <c r="U946" s="18"/>
      <c r="V946" s="18"/>
      <c r="W946" s="18"/>
      <c r="X946" s="18"/>
      <c r="Y946" s="18"/>
    </row>
    <row r="947" spans="1:25" ht="18.75" customHeight="1">
      <c r="A947" s="39"/>
      <c r="B947" s="39"/>
      <c r="C947" s="39"/>
      <c r="D947" s="39"/>
      <c r="E947" s="39"/>
      <c r="F947" s="39"/>
      <c r="G947" s="39"/>
      <c r="H947" s="39"/>
      <c r="I947" s="40"/>
      <c r="J947" s="39"/>
      <c r="K947" s="39"/>
      <c r="L947" s="39"/>
      <c r="M947" s="39"/>
      <c r="N947" s="39"/>
      <c r="O947" s="39"/>
      <c r="P947" s="39"/>
      <c r="Q947" s="39"/>
      <c r="R947" s="39"/>
      <c r="S947" s="18"/>
      <c r="T947" s="18"/>
      <c r="U947" s="18"/>
      <c r="V947" s="18"/>
      <c r="W947" s="18"/>
      <c r="X947" s="18"/>
      <c r="Y947" s="18"/>
    </row>
    <row r="948" spans="1:25" ht="18.75" customHeight="1">
      <c r="A948" s="39"/>
      <c r="B948" s="39"/>
      <c r="C948" s="39"/>
      <c r="D948" s="39"/>
      <c r="E948" s="39"/>
      <c r="F948" s="39"/>
      <c r="G948" s="39"/>
      <c r="H948" s="39"/>
      <c r="I948" s="40"/>
      <c r="J948" s="39"/>
      <c r="K948" s="39"/>
      <c r="L948" s="39"/>
      <c r="M948" s="39"/>
      <c r="N948" s="39"/>
      <c r="O948" s="39"/>
      <c r="P948" s="39"/>
      <c r="Q948" s="39"/>
      <c r="R948" s="39"/>
      <c r="S948" s="18"/>
      <c r="T948" s="18"/>
      <c r="U948" s="18"/>
      <c r="V948" s="18"/>
      <c r="W948" s="18"/>
      <c r="X948" s="18"/>
      <c r="Y948" s="18"/>
    </row>
    <row r="949" spans="1:25" ht="18.75" customHeight="1">
      <c r="A949" s="39"/>
      <c r="B949" s="39"/>
      <c r="C949" s="39"/>
      <c r="D949" s="39"/>
      <c r="E949" s="39"/>
      <c r="F949" s="39"/>
      <c r="G949" s="39"/>
      <c r="H949" s="39"/>
      <c r="I949" s="40"/>
      <c r="J949" s="39"/>
      <c r="K949" s="39"/>
      <c r="L949" s="39"/>
      <c r="M949" s="39"/>
      <c r="N949" s="39"/>
      <c r="O949" s="39"/>
      <c r="P949" s="39"/>
      <c r="Q949" s="39"/>
      <c r="R949" s="39"/>
      <c r="S949" s="18"/>
      <c r="T949" s="18"/>
      <c r="U949" s="18"/>
      <c r="V949" s="18"/>
      <c r="W949" s="18"/>
      <c r="X949" s="18"/>
      <c r="Y949" s="18"/>
    </row>
    <row r="950" spans="1:25" ht="18.75" customHeight="1">
      <c r="A950" s="39"/>
      <c r="B950" s="39"/>
      <c r="C950" s="39"/>
      <c r="D950" s="39"/>
      <c r="E950" s="39"/>
      <c r="F950" s="39"/>
      <c r="G950" s="39"/>
      <c r="H950" s="39"/>
      <c r="I950" s="40"/>
      <c r="J950" s="39"/>
      <c r="K950" s="39"/>
      <c r="L950" s="39"/>
      <c r="M950" s="39"/>
      <c r="N950" s="39"/>
      <c r="O950" s="39"/>
      <c r="P950" s="39"/>
      <c r="Q950" s="39"/>
      <c r="R950" s="39"/>
      <c r="S950" s="18"/>
      <c r="T950" s="18"/>
      <c r="U950" s="18"/>
      <c r="V950" s="18"/>
      <c r="W950" s="18"/>
      <c r="X950" s="18"/>
      <c r="Y950" s="18"/>
    </row>
    <row r="951" spans="1:25" ht="18.75" customHeight="1">
      <c r="A951" s="39"/>
      <c r="B951" s="39"/>
      <c r="C951" s="39"/>
      <c r="D951" s="39"/>
      <c r="E951" s="39"/>
      <c r="F951" s="39"/>
      <c r="G951" s="39"/>
      <c r="H951" s="39"/>
      <c r="I951" s="40"/>
      <c r="J951" s="39"/>
      <c r="K951" s="39"/>
      <c r="L951" s="39"/>
      <c r="M951" s="39"/>
      <c r="N951" s="39"/>
      <c r="O951" s="39"/>
      <c r="P951" s="39"/>
      <c r="Q951" s="39"/>
      <c r="R951" s="39"/>
      <c r="S951" s="18"/>
      <c r="T951" s="18"/>
      <c r="U951" s="18"/>
      <c r="V951" s="18"/>
      <c r="W951" s="18"/>
      <c r="X951" s="18"/>
      <c r="Y951" s="18"/>
    </row>
    <row r="952" spans="1:25" ht="18.75" customHeight="1">
      <c r="A952" s="39"/>
      <c r="B952" s="39"/>
      <c r="C952" s="39"/>
      <c r="D952" s="39"/>
      <c r="E952" s="39"/>
      <c r="F952" s="39"/>
      <c r="G952" s="39"/>
      <c r="H952" s="39"/>
      <c r="I952" s="40"/>
      <c r="J952" s="39"/>
      <c r="K952" s="39"/>
      <c r="L952" s="39"/>
      <c r="M952" s="39"/>
      <c r="N952" s="39"/>
      <c r="O952" s="39"/>
      <c r="P952" s="39"/>
      <c r="Q952" s="39"/>
      <c r="R952" s="39"/>
      <c r="S952" s="18"/>
      <c r="T952" s="18"/>
      <c r="U952" s="18"/>
      <c r="V952" s="18"/>
      <c r="W952" s="18"/>
      <c r="X952" s="18"/>
      <c r="Y952" s="18"/>
    </row>
    <row r="953" spans="1:25" ht="18.75" customHeight="1">
      <c r="A953" s="39"/>
      <c r="B953" s="39"/>
      <c r="C953" s="39"/>
      <c r="D953" s="39"/>
      <c r="E953" s="39"/>
      <c r="F953" s="39"/>
      <c r="G953" s="39"/>
      <c r="H953" s="39"/>
      <c r="I953" s="40"/>
      <c r="J953" s="39"/>
      <c r="K953" s="39"/>
      <c r="L953" s="39"/>
      <c r="M953" s="39"/>
      <c r="N953" s="39"/>
      <c r="O953" s="39"/>
      <c r="P953" s="39"/>
      <c r="Q953" s="39"/>
      <c r="R953" s="39"/>
      <c r="S953" s="18"/>
      <c r="T953" s="18"/>
      <c r="U953" s="18"/>
      <c r="V953" s="18"/>
      <c r="W953" s="18"/>
      <c r="X953" s="18"/>
      <c r="Y953" s="18"/>
    </row>
    <row r="954" spans="1:25" ht="18.75" customHeight="1">
      <c r="A954" s="39"/>
      <c r="B954" s="39"/>
      <c r="C954" s="39"/>
      <c r="D954" s="39"/>
      <c r="E954" s="39"/>
      <c r="F954" s="39"/>
      <c r="G954" s="39"/>
      <c r="H954" s="39"/>
      <c r="I954" s="40"/>
      <c r="J954" s="39"/>
      <c r="K954" s="39"/>
      <c r="L954" s="39"/>
      <c r="M954" s="39"/>
      <c r="N954" s="39"/>
      <c r="O954" s="39"/>
      <c r="P954" s="39"/>
      <c r="Q954" s="39"/>
      <c r="R954" s="39"/>
      <c r="S954" s="18"/>
      <c r="T954" s="18"/>
      <c r="U954" s="18"/>
      <c r="V954" s="18"/>
      <c r="W954" s="18"/>
      <c r="X954" s="18"/>
      <c r="Y954" s="18"/>
    </row>
    <row r="955" spans="1:25" ht="18.75" customHeight="1">
      <c r="A955" s="39"/>
      <c r="B955" s="39"/>
      <c r="C955" s="39"/>
      <c r="D955" s="39"/>
      <c r="E955" s="39"/>
      <c r="F955" s="39"/>
      <c r="G955" s="39"/>
      <c r="H955" s="39"/>
      <c r="I955" s="40"/>
      <c r="J955" s="39"/>
      <c r="K955" s="39"/>
      <c r="L955" s="39"/>
      <c r="M955" s="39"/>
      <c r="N955" s="39"/>
      <c r="O955" s="39"/>
      <c r="P955" s="39"/>
      <c r="Q955" s="39"/>
      <c r="R955" s="39"/>
      <c r="S955" s="18"/>
      <c r="T955" s="18"/>
      <c r="U955" s="18"/>
      <c r="V955" s="18"/>
      <c r="W955" s="18"/>
      <c r="X955" s="18"/>
      <c r="Y955" s="18"/>
    </row>
    <row r="956" spans="1:25" ht="18.75" customHeight="1">
      <c r="A956" s="39"/>
      <c r="B956" s="39"/>
      <c r="C956" s="39"/>
      <c r="D956" s="39"/>
      <c r="E956" s="39"/>
      <c r="F956" s="39"/>
      <c r="G956" s="39"/>
      <c r="H956" s="39"/>
      <c r="I956" s="40"/>
      <c r="J956" s="39"/>
      <c r="K956" s="39"/>
      <c r="L956" s="39"/>
      <c r="M956" s="39"/>
      <c r="N956" s="39"/>
      <c r="O956" s="39"/>
      <c r="P956" s="39"/>
      <c r="Q956" s="39"/>
      <c r="R956" s="39"/>
      <c r="S956" s="18"/>
      <c r="T956" s="18"/>
      <c r="U956" s="18"/>
      <c r="V956" s="18"/>
      <c r="W956" s="18"/>
      <c r="X956" s="18"/>
      <c r="Y956" s="18"/>
    </row>
    <row r="957" spans="1:25" ht="18.75" customHeight="1">
      <c r="A957" s="39"/>
      <c r="B957" s="39"/>
      <c r="C957" s="39"/>
      <c r="D957" s="39"/>
      <c r="E957" s="39"/>
      <c r="F957" s="39"/>
      <c r="G957" s="39"/>
      <c r="H957" s="39"/>
      <c r="I957" s="40"/>
      <c r="J957" s="39"/>
      <c r="K957" s="39"/>
      <c r="L957" s="39"/>
      <c r="M957" s="39"/>
      <c r="N957" s="39"/>
      <c r="O957" s="39"/>
      <c r="P957" s="39"/>
      <c r="Q957" s="39"/>
      <c r="R957" s="39"/>
      <c r="S957" s="18"/>
      <c r="T957" s="18"/>
      <c r="U957" s="18"/>
      <c r="V957" s="18"/>
      <c r="W957" s="18"/>
      <c r="X957" s="18"/>
      <c r="Y957" s="18"/>
    </row>
    <row r="958" spans="1:25" ht="18.75" customHeight="1">
      <c r="A958" s="39"/>
      <c r="B958" s="39"/>
      <c r="C958" s="39"/>
      <c r="D958" s="39"/>
      <c r="E958" s="39"/>
      <c r="F958" s="39"/>
      <c r="G958" s="39"/>
      <c r="H958" s="39"/>
      <c r="I958" s="40"/>
      <c r="J958" s="39"/>
      <c r="K958" s="39"/>
      <c r="L958" s="39"/>
      <c r="M958" s="39"/>
      <c r="N958" s="39"/>
      <c r="O958" s="39"/>
      <c r="P958" s="39"/>
      <c r="Q958" s="39"/>
      <c r="R958" s="39"/>
      <c r="S958" s="18"/>
      <c r="T958" s="18"/>
      <c r="U958" s="18"/>
      <c r="V958" s="18"/>
      <c r="W958" s="18"/>
      <c r="X958" s="18"/>
      <c r="Y958" s="18"/>
    </row>
    <row r="959" spans="1:25" ht="18.75" customHeight="1">
      <c r="A959" s="39"/>
      <c r="B959" s="39"/>
      <c r="C959" s="39"/>
      <c r="D959" s="39"/>
      <c r="E959" s="39"/>
      <c r="F959" s="39"/>
      <c r="G959" s="39"/>
      <c r="H959" s="39"/>
      <c r="I959" s="40"/>
      <c r="J959" s="39"/>
      <c r="K959" s="39"/>
      <c r="L959" s="39"/>
      <c r="M959" s="39"/>
      <c r="N959" s="39"/>
      <c r="O959" s="39"/>
      <c r="P959" s="39"/>
      <c r="Q959" s="39"/>
      <c r="R959" s="39"/>
      <c r="S959" s="18"/>
      <c r="T959" s="18"/>
      <c r="U959" s="18"/>
      <c r="V959" s="18"/>
      <c r="W959" s="18"/>
      <c r="X959" s="18"/>
      <c r="Y959" s="18"/>
    </row>
    <row r="960" spans="1:25" ht="18.75" customHeight="1">
      <c r="A960" s="39"/>
      <c r="B960" s="39"/>
      <c r="C960" s="39"/>
      <c r="D960" s="39"/>
      <c r="E960" s="39"/>
      <c r="F960" s="39"/>
      <c r="G960" s="39"/>
      <c r="H960" s="39"/>
      <c r="I960" s="40"/>
      <c r="J960" s="39"/>
      <c r="K960" s="39"/>
      <c r="L960" s="39"/>
      <c r="M960" s="39"/>
      <c r="N960" s="39"/>
      <c r="O960" s="39"/>
      <c r="P960" s="39"/>
      <c r="Q960" s="39"/>
      <c r="R960" s="39"/>
      <c r="S960" s="18"/>
      <c r="T960" s="18"/>
      <c r="U960" s="18"/>
      <c r="V960" s="18"/>
      <c r="W960" s="18"/>
      <c r="X960" s="18"/>
      <c r="Y960" s="18"/>
    </row>
    <row r="961" spans="1:25" ht="18.75" customHeight="1">
      <c r="A961" s="39"/>
      <c r="B961" s="39"/>
      <c r="C961" s="39"/>
      <c r="D961" s="39"/>
      <c r="E961" s="39"/>
      <c r="F961" s="39"/>
      <c r="G961" s="39"/>
      <c r="H961" s="39"/>
      <c r="I961" s="40"/>
      <c r="J961" s="39"/>
      <c r="K961" s="39"/>
      <c r="L961" s="39"/>
      <c r="M961" s="39"/>
      <c r="N961" s="39"/>
      <c r="O961" s="39"/>
      <c r="P961" s="39"/>
      <c r="Q961" s="39"/>
      <c r="R961" s="39"/>
      <c r="S961" s="18"/>
      <c r="T961" s="18"/>
      <c r="U961" s="18"/>
      <c r="V961" s="18"/>
      <c r="W961" s="18"/>
      <c r="X961" s="18"/>
      <c r="Y961" s="18"/>
    </row>
    <row r="962" spans="1:25" ht="18.75" customHeight="1">
      <c r="A962" s="39"/>
      <c r="B962" s="39"/>
      <c r="C962" s="39"/>
      <c r="D962" s="39"/>
      <c r="E962" s="39"/>
      <c r="F962" s="39"/>
      <c r="G962" s="39"/>
      <c r="H962" s="39"/>
      <c r="I962" s="40"/>
      <c r="J962" s="39"/>
      <c r="K962" s="39"/>
      <c r="L962" s="39"/>
      <c r="M962" s="39"/>
      <c r="N962" s="39"/>
      <c r="O962" s="39"/>
      <c r="P962" s="39"/>
      <c r="Q962" s="39"/>
      <c r="R962" s="39"/>
      <c r="S962" s="18"/>
      <c r="T962" s="18"/>
      <c r="U962" s="18"/>
      <c r="V962" s="18"/>
      <c r="W962" s="18"/>
      <c r="X962" s="18"/>
      <c r="Y962" s="18"/>
    </row>
    <row r="963" spans="1:25" ht="18.75" customHeight="1">
      <c r="A963" s="39"/>
      <c r="B963" s="39"/>
      <c r="C963" s="39"/>
      <c r="D963" s="39"/>
      <c r="E963" s="39"/>
      <c r="F963" s="39"/>
      <c r="G963" s="39"/>
      <c r="H963" s="39"/>
      <c r="I963" s="40"/>
      <c r="J963" s="39"/>
      <c r="K963" s="39"/>
      <c r="L963" s="39"/>
      <c r="M963" s="39"/>
      <c r="N963" s="39"/>
      <c r="O963" s="39"/>
      <c r="P963" s="39"/>
      <c r="Q963" s="39"/>
      <c r="R963" s="39"/>
      <c r="S963" s="18"/>
      <c r="T963" s="18"/>
      <c r="U963" s="18"/>
      <c r="V963" s="18"/>
      <c r="W963" s="18"/>
      <c r="X963" s="18"/>
      <c r="Y963" s="18"/>
    </row>
    <row r="964" spans="1:25" ht="18.75" customHeight="1">
      <c r="A964" s="39"/>
      <c r="B964" s="39"/>
      <c r="C964" s="39"/>
      <c r="D964" s="39"/>
      <c r="E964" s="39"/>
      <c r="F964" s="39"/>
      <c r="G964" s="39"/>
      <c r="H964" s="39"/>
      <c r="I964" s="40"/>
      <c r="J964" s="39"/>
      <c r="K964" s="39"/>
      <c r="L964" s="39"/>
      <c r="M964" s="39"/>
      <c r="N964" s="39"/>
      <c r="O964" s="39"/>
      <c r="P964" s="39"/>
      <c r="Q964" s="39"/>
      <c r="R964" s="39"/>
      <c r="S964" s="18"/>
      <c r="T964" s="18"/>
      <c r="U964" s="18"/>
      <c r="V964" s="18"/>
      <c r="W964" s="18"/>
      <c r="X964" s="18"/>
      <c r="Y964" s="18"/>
    </row>
    <row r="965" spans="1:25" ht="18.75" customHeight="1">
      <c r="A965" s="39"/>
      <c r="B965" s="39"/>
      <c r="C965" s="39"/>
      <c r="D965" s="39"/>
      <c r="E965" s="39"/>
      <c r="F965" s="39"/>
      <c r="G965" s="39"/>
      <c r="H965" s="39"/>
      <c r="I965" s="40"/>
      <c r="J965" s="39"/>
      <c r="K965" s="39"/>
      <c r="L965" s="39"/>
      <c r="M965" s="39"/>
      <c r="N965" s="39"/>
      <c r="O965" s="39"/>
      <c r="P965" s="39"/>
      <c r="Q965" s="39"/>
      <c r="R965" s="39"/>
      <c r="S965" s="18"/>
      <c r="T965" s="18"/>
      <c r="U965" s="18"/>
      <c r="V965" s="18"/>
      <c r="W965" s="18"/>
      <c r="X965" s="18"/>
      <c r="Y965" s="18"/>
    </row>
    <row r="966" spans="1:25" ht="18.75" customHeight="1">
      <c r="A966" s="39"/>
      <c r="B966" s="39"/>
      <c r="C966" s="39"/>
      <c r="D966" s="39"/>
      <c r="E966" s="39"/>
      <c r="F966" s="39"/>
      <c r="G966" s="39"/>
      <c r="H966" s="39"/>
      <c r="I966" s="40"/>
      <c r="J966" s="39"/>
      <c r="K966" s="39"/>
      <c r="L966" s="39"/>
      <c r="M966" s="39"/>
      <c r="N966" s="39"/>
      <c r="O966" s="39"/>
      <c r="P966" s="39"/>
      <c r="Q966" s="39"/>
      <c r="R966" s="39"/>
      <c r="S966" s="18"/>
      <c r="T966" s="18"/>
      <c r="U966" s="18"/>
      <c r="V966" s="18"/>
      <c r="W966" s="18"/>
      <c r="X966" s="18"/>
      <c r="Y966" s="18"/>
    </row>
    <row r="967" spans="1:25" ht="18.75" customHeight="1">
      <c r="A967" s="39"/>
      <c r="B967" s="39"/>
      <c r="C967" s="39"/>
      <c r="D967" s="39"/>
      <c r="E967" s="39"/>
      <c r="F967" s="39"/>
      <c r="G967" s="39"/>
      <c r="H967" s="39"/>
      <c r="I967" s="40"/>
      <c r="J967" s="39"/>
      <c r="K967" s="39"/>
      <c r="L967" s="39"/>
      <c r="M967" s="39"/>
      <c r="N967" s="39"/>
      <c r="O967" s="39"/>
      <c r="P967" s="39"/>
      <c r="Q967" s="39"/>
      <c r="R967" s="39"/>
      <c r="S967" s="18"/>
      <c r="T967" s="18"/>
      <c r="U967" s="18"/>
      <c r="V967" s="18"/>
      <c r="W967" s="18"/>
      <c r="X967" s="18"/>
      <c r="Y967" s="18"/>
    </row>
    <row r="968" spans="1:25" ht="18.75" customHeight="1">
      <c r="A968" s="39"/>
      <c r="B968" s="39"/>
      <c r="C968" s="39"/>
      <c r="D968" s="39"/>
      <c r="E968" s="39"/>
      <c r="F968" s="39"/>
      <c r="G968" s="39"/>
      <c r="H968" s="39"/>
      <c r="I968" s="40"/>
      <c r="J968" s="39"/>
      <c r="K968" s="39"/>
      <c r="L968" s="39"/>
      <c r="M968" s="39"/>
      <c r="N968" s="39"/>
      <c r="O968" s="39"/>
      <c r="P968" s="39"/>
      <c r="Q968" s="39"/>
      <c r="R968" s="39"/>
      <c r="S968" s="18"/>
      <c r="T968" s="18"/>
      <c r="U968" s="18"/>
      <c r="V968" s="18"/>
      <c r="W968" s="18"/>
      <c r="X968" s="18"/>
      <c r="Y968" s="18"/>
    </row>
    <row r="969" spans="1:25" ht="18.75" customHeight="1">
      <c r="A969" s="39"/>
      <c r="B969" s="39"/>
      <c r="C969" s="39"/>
      <c r="D969" s="39"/>
      <c r="E969" s="39"/>
      <c r="F969" s="39"/>
      <c r="G969" s="39"/>
      <c r="H969" s="39"/>
      <c r="I969" s="40"/>
      <c r="J969" s="39"/>
      <c r="K969" s="39"/>
      <c r="L969" s="39"/>
      <c r="M969" s="39"/>
      <c r="N969" s="39"/>
      <c r="O969" s="39"/>
      <c r="P969" s="39"/>
      <c r="Q969" s="39"/>
      <c r="R969" s="39"/>
      <c r="S969" s="18"/>
      <c r="T969" s="18"/>
      <c r="U969" s="18"/>
      <c r="V969" s="18"/>
      <c r="W969" s="18"/>
      <c r="X969" s="18"/>
      <c r="Y969" s="18"/>
    </row>
    <row r="970" spans="1:25" ht="18.75" customHeight="1">
      <c r="A970" s="39"/>
      <c r="B970" s="39"/>
      <c r="C970" s="39"/>
      <c r="D970" s="39"/>
      <c r="E970" s="39"/>
      <c r="F970" s="39"/>
      <c r="G970" s="39"/>
      <c r="H970" s="39"/>
      <c r="I970" s="40"/>
      <c r="J970" s="39"/>
      <c r="K970" s="39"/>
      <c r="L970" s="39"/>
      <c r="M970" s="39"/>
      <c r="N970" s="39"/>
      <c r="O970" s="39"/>
      <c r="P970" s="39"/>
      <c r="Q970" s="39"/>
      <c r="R970" s="39"/>
      <c r="S970" s="18"/>
      <c r="T970" s="18"/>
      <c r="U970" s="18"/>
      <c r="V970" s="18"/>
      <c r="W970" s="18"/>
      <c r="X970" s="18"/>
      <c r="Y970" s="18"/>
    </row>
    <row r="971" spans="1:25" ht="18.75" customHeight="1">
      <c r="A971" s="39"/>
      <c r="B971" s="39"/>
      <c r="C971" s="39"/>
      <c r="D971" s="39"/>
      <c r="E971" s="39"/>
      <c r="F971" s="39"/>
      <c r="G971" s="39"/>
      <c r="H971" s="39"/>
      <c r="I971" s="40"/>
      <c r="J971" s="39"/>
      <c r="K971" s="39"/>
      <c r="L971" s="39"/>
      <c r="M971" s="39"/>
      <c r="N971" s="39"/>
      <c r="O971" s="39"/>
      <c r="P971" s="39"/>
      <c r="Q971" s="39"/>
      <c r="R971" s="39"/>
      <c r="S971" s="18"/>
      <c r="T971" s="18"/>
      <c r="U971" s="18"/>
      <c r="V971" s="18"/>
      <c r="W971" s="18"/>
      <c r="X971" s="18"/>
      <c r="Y971" s="18"/>
    </row>
    <row r="972" spans="1:25" ht="18.75" customHeight="1">
      <c r="A972" s="39"/>
      <c r="B972" s="39"/>
      <c r="C972" s="39"/>
      <c r="D972" s="39"/>
      <c r="E972" s="39"/>
      <c r="F972" s="39"/>
      <c r="G972" s="39"/>
      <c r="H972" s="39"/>
      <c r="I972" s="40"/>
      <c r="J972" s="39"/>
      <c r="K972" s="39"/>
      <c r="L972" s="39"/>
      <c r="M972" s="39"/>
      <c r="N972" s="39"/>
      <c r="O972" s="39"/>
      <c r="P972" s="39"/>
      <c r="Q972" s="39"/>
      <c r="R972" s="39"/>
      <c r="S972" s="18"/>
      <c r="T972" s="18"/>
      <c r="U972" s="18"/>
      <c r="V972" s="18"/>
      <c r="W972" s="18"/>
      <c r="X972" s="18"/>
      <c r="Y972" s="18"/>
    </row>
    <row r="973" spans="1:25" ht="18.75" customHeight="1">
      <c r="A973" s="39"/>
      <c r="B973" s="39"/>
      <c r="C973" s="39"/>
      <c r="D973" s="39"/>
      <c r="E973" s="39"/>
      <c r="F973" s="39"/>
      <c r="G973" s="39"/>
      <c r="H973" s="39"/>
      <c r="I973" s="40"/>
      <c r="J973" s="39"/>
      <c r="K973" s="39"/>
      <c r="L973" s="39"/>
      <c r="M973" s="39"/>
      <c r="N973" s="39"/>
      <c r="O973" s="39"/>
      <c r="P973" s="39"/>
      <c r="Q973" s="39"/>
      <c r="R973" s="39"/>
      <c r="S973" s="18"/>
      <c r="T973" s="18"/>
      <c r="U973" s="18"/>
      <c r="V973" s="18"/>
      <c r="W973" s="18"/>
      <c r="X973" s="18"/>
      <c r="Y973" s="18"/>
    </row>
    <row r="974" spans="1:25" ht="18.75" customHeight="1">
      <c r="A974" s="39"/>
      <c r="B974" s="39"/>
      <c r="C974" s="39"/>
      <c r="D974" s="39"/>
      <c r="E974" s="39"/>
      <c r="F974" s="39"/>
      <c r="G974" s="39"/>
      <c r="H974" s="39"/>
      <c r="I974" s="40"/>
      <c r="J974" s="39"/>
      <c r="K974" s="39"/>
      <c r="L974" s="39"/>
      <c r="M974" s="39"/>
      <c r="N974" s="39"/>
      <c r="O974" s="39"/>
      <c r="P974" s="39"/>
      <c r="Q974" s="39"/>
      <c r="R974" s="39"/>
      <c r="S974" s="18"/>
      <c r="T974" s="18"/>
      <c r="U974" s="18"/>
      <c r="V974" s="18"/>
      <c r="W974" s="18"/>
      <c r="X974" s="18"/>
      <c r="Y974" s="18"/>
    </row>
    <row r="975" spans="1:25" ht="18.75" customHeight="1">
      <c r="A975" s="39"/>
      <c r="B975" s="39"/>
      <c r="C975" s="39"/>
      <c r="D975" s="39"/>
      <c r="E975" s="39"/>
      <c r="F975" s="39"/>
      <c r="G975" s="39"/>
      <c r="H975" s="39"/>
      <c r="I975" s="40"/>
      <c r="J975" s="39"/>
      <c r="K975" s="39"/>
      <c r="L975" s="39"/>
      <c r="M975" s="39"/>
      <c r="N975" s="39"/>
      <c r="O975" s="39"/>
      <c r="P975" s="39"/>
      <c r="Q975" s="39"/>
      <c r="R975" s="39"/>
      <c r="S975" s="18"/>
      <c r="T975" s="18"/>
      <c r="U975" s="18"/>
      <c r="V975" s="18"/>
      <c r="W975" s="18"/>
      <c r="X975" s="18"/>
      <c r="Y975" s="18"/>
    </row>
    <row r="976" spans="1:25" ht="18.75" customHeight="1">
      <c r="A976" s="39"/>
      <c r="B976" s="39"/>
      <c r="C976" s="39"/>
      <c r="D976" s="39"/>
      <c r="E976" s="39"/>
      <c r="F976" s="39"/>
      <c r="G976" s="39"/>
      <c r="H976" s="39"/>
      <c r="I976" s="40"/>
      <c r="J976" s="39"/>
      <c r="K976" s="39"/>
      <c r="L976" s="39"/>
      <c r="M976" s="39"/>
      <c r="N976" s="39"/>
      <c r="O976" s="39"/>
      <c r="P976" s="39"/>
      <c r="Q976" s="39"/>
      <c r="R976" s="39"/>
      <c r="S976" s="18"/>
      <c r="T976" s="18"/>
      <c r="U976" s="18"/>
      <c r="V976" s="18"/>
      <c r="W976" s="18"/>
      <c r="X976" s="18"/>
      <c r="Y976" s="18"/>
    </row>
    <row r="977" spans="1:25" ht="18.75" customHeight="1">
      <c r="A977" s="39"/>
      <c r="B977" s="39"/>
      <c r="C977" s="39"/>
      <c r="D977" s="39"/>
      <c r="E977" s="39"/>
      <c r="F977" s="39"/>
      <c r="G977" s="39"/>
      <c r="H977" s="39"/>
      <c r="I977" s="40"/>
      <c r="J977" s="39"/>
      <c r="K977" s="39"/>
      <c r="L977" s="39"/>
      <c r="M977" s="39"/>
      <c r="N977" s="39"/>
      <c r="O977" s="39"/>
      <c r="P977" s="39"/>
      <c r="Q977" s="39"/>
      <c r="R977" s="39"/>
      <c r="S977" s="18"/>
      <c r="T977" s="18"/>
      <c r="U977" s="18"/>
      <c r="V977" s="18"/>
      <c r="W977" s="18"/>
      <c r="X977" s="18"/>
      <c r="Y977" s="18"/>
    </row>
    <row r="978" spans="1:25" ht="18.75" customHeight="1">
      <c r="A978" s="39"/>
      <c r="B978" s="39"/>
      <c r="C978" s="39"/>
      <c r="D978" s="39"/>
      <c r="E978" s="39"/>
      <c r="F978" s="39"/>
      <c r="G978" s="39"/>
      <c r="H978" s="39"/>
      <c r="I978" s="40"/>
      <c r="J978" s="39"/>
      <c r="K978" s="39"/>
      <c r="L978" s="39"/>
      <c r="M978" s="39"/>
      <c r="N978" s="39"/>
      <c r="O978" s="39"/>
      <c r="P978" s="39"/>
      <c r="Q978" s="39"/>
      <c r="R978" s="39"/>
      <c r="S978" s="18"/>
      <c r="T978" s="18"/>
      <c r="U978" s="18"/>
      <c r="V978" s="18"/>
      <c r="W978" s="18"/>
      <c r="X978" s="18"/>
      <c r="Y978" s="18"/>
    </row>
    <row r="979" spans="1:25" ht="18.75" customHeight="1">
      <c r="A979" s="39"/>
      <c r="B979" s="39"/>
      <c r="C979" s="39"/>
      <c r="D979" s="39"/>
      <c r="E979" s="39"/>
      <c r="F979" s="39"/>
      <c r="G979" s="39"/>
      <c r="H979" s="39"/>
      <c r="I979" s="40"/>
      <c r="J979" s="39"/>
      <c r="K979" s="39"/>
      <c r="L979" s="39"/>
      <c r="M979" s="39"/>
      <c r="N979" s="39"/>
      <c r="O979" s="39"/>
      <c r="P979" s="39"/>
      <c r="Q979" s="39"/>
      <c r="R979" s="39"/>
      <c r="S979" s="18"/>
      <c r="T979" s="18"/>
      <c r="U979" s="18"/>
      <c r="V979" s="18"/>
      <c r="W979" s="18"/>
      <c r="X979" s="18"/>
      <c r="Y979" s="18"/>
    </row>
    <row r="980" spans="1:25" ht="18.75" customHeight="1">
      <c r="A980" s="39"/>
      <c r="B980" s="39"/>
      <c r="C980" s="39"/>
      <c r="D980" s="39"/>
      <c r="E980" s="39"/>
      <c r="F980" s="39"/>
      <c r="G980" s="39"/>
      <c r="H980" s="39"/>
      <c r="I980" s="40"/>
      <c r="J980" s="39"/>
      <c r="K980" s="39"/>
      <c r="L980" s="39"/>
      <c r="M980" s="39"/>
      <c r="N980" s="39"/>
      <c r="O980" s="39"/>
      <c r="P980" s="39"/>
      <c r="Q980" s="39"/>
      <c r="R980" s="39"/>
      <c r="S980" s="18"/>
      <c r="T980" s="18"/>
      <c r="U980" s="18"/>
      <c r="V980" s="18"/>
      <c r="W980" s="18"/>
      <c r="X980" s="18"/>
      <c r="Y980" s="18"/>
    </row>
    <row r="981" spans="1:25" ht="18.75" customHeight="1">
      <c r="A981" s="39"/>
      <c r="B981" s="39"/>
      <c r="C981" s="39"/>
      <c r="D981" s="39"/>
      <c r="E981" s="39"/>
      <c r="F981" s="39"/>
      <c r="G981" s="39"/>
      <c r="H981" s="39"/>
      <c r="I981" s="40"/>
      <c r="J981" s="39"/>
      <c r="K981" s="39"/>
      <c r="L981" s="39"/>
      <c r="M981" s="39"/>
      <c r="N981" s="39"/>
      <c r="O981" s="39"/>
      <c r="P981" s="39"/>
      <c r="Q981" s="39"/>
      <c r="R981" s="39"/>
      <c r="S981" s="18"/>
      <c r="T981" s="18"/>
      <c r="U981" s="18"/>
      <c r="V981" s="18"/>
      <c r="W981" s="18"/>
      <c r="X981" s="18"/>
      <c r="Y981" s="18"/>
    </row>
    <row r="982" spans="1:25" ht="18.75" customHeight="1">
      <c r="A982" s="39"/>
      <c r="B982" s="39"/>
      <c r="C982" s="39"/>
      <c r="D982" s="39"/>
      <c r="E982" s="39"/>
      <c r="F982" s="39"/>
      <c r="G982" s="39"/>
      <c r="H982" s="39"/>
      <c r="I982" s="40"/>
      <c r="J982" s="39"/>
      <c r="K982" s="39"/>
      <c r="L982" s="39"/>
      <c r="M982" s="39"/>
      <c r="N982" s="39"/>
      <c r="O982" s="39"/>
      <c r="P982" s="39"/>
      <c r="Q982" s="39"/>
      <c r="R982" s="39"/>
      <c r="S982" s="18"/>
      <c r="T982" s="18"/>
      <c r="U982" s="18"/>
      <c r="V982" s="18"/>
      <c r="W982" s="18"/>
      <c r="X982" s="18"/>
      <c r="Y982" s="18"/>
    </row>
    <row r="983" spans="1:25" ht="18.75" customHeight="1">
      <c r="A983" s="39"/>
      <c r="B983" s="39"/>
      <c r="C983" s="39"/>
      <c r="D983" s="39"/>
      <c r="E983" s="39"/>
      <c r="F983" s="39"/>
      <c r="G983" s="39"/>
      <c r="H983" s="39"/>
      <c r="I983" s="40"/>
      <c r="J983" s="39"/>
      <c r="K983" s="39"/>
      <c r="L983" s="39"/>
      <c r="M983" s="39"/>
      <c r="N983" s="39"/>
      <c r="O983" s="39"/>
      <c r="P983" s="39"/>
      <c r="Q983" s="39"/>
      <c r="R983" s="39"/>
      <c r="S983" s="18"/>
      <c r="T983" s="18"/>
      <c r="U983" s="18"/>
      <c r="V983" s="18"/>
      <c r="W983" s="18"/>
      <c r="X983" s="18"/>
      <c r="Y983" s="18"/>
    </row>
    <row r="984" spans="1:25" ht="18.75" customHeight="1">
      <c r="A984" s="39"/>
      <c r="B984" s="39"/>
      <c r="C984" s="39"/>
      <c r="D984" s="39"/>
      <c r="E984" s="39"/>
      <c r="F984" s="39"/>
      <c r="G984" s="39"/>
      <c r="H984" s="39"/>
      <c r="I984" s="40"/>
      <c r="J984" s="39"/>
      <c r="K984" s="39"/>
      <c r="L984" s="39"/>
      <c r="M984" s="39"/>
      <c r="N984" s="39"/>
      <c r="O984" s="39"/>
      <c r="P984" s="39"/>
      <c r="Q984" s="39"/>
      <c r="R984" s="39"/>
      <c r="S984" s="18"/>
      <c r="T984" s="18"/>
      <c r="U984" s="18"/>
      <c r="V984" s="18"/>
      <c r="W984" s="18"/>
      <c r="X984" s="18"/>
      <c r="Y984" s="18"/>
    </row>
    <row r="985" spans="1:25" ht="18.75" customHeight="1">
      <c r="A985" s="39"/>
      <c r="B985" s="39"/>
      <c r="C985" s="39"/>
      <c r="D985" s="39"/>
      <c r="E985" s="39"/>
      <c r="F985" s="39"/>
      <c r="G985" s="39"/>
      <c r="H985" s="39"/>
      <c r="I985" s="40"/>
      <c r="J985" s="39"/>
      <c r="K985" s="39"/>
      <c r="L985" s="39"/>
      <c r="M985" s="39"/>
      <c r="N985" s="39"/>
      <c r="O985" s="39"/>
      <c r="P985" s="39"/>
      <c r="Q985" s="39"/>
      <c r="R985" s="39"/>
      <c r="S985" s="18"/>
      <c r="T985" s="18"/>
      <c r="U985" s="18"/>
      <c r="V985" s="18"/>
      <c r="W985" s="18"/>
      <c r="X985" s="18"/>
      <c r="Y985" s="18"/>
    </row>
    <row r="986" spans="1:25" ht="18.75" customHeight="1">
      <c r="A986" s="39"/>
      <c r="B986" s="39"/>
      <c r="C986" s="39"/>
      <c r="D986" s="39"/>
      <c r="E986" s="39"/>
      <c r="F986" s="39"/>
      <c r="G986" s="39"/>
      <c r="H986" s="39"/>
      <c r="I986" s="40"/>
      <c r="J986" s="39"/>
      <c r="K986" s="39"/>
      <c r="L986" s="39"/>
      <c r="M986" s="39"/>
      <c r="N986" s="39"/>
      <c r="O986" s="39"/>
      <c r="P986" s="39"/>
      <c r="Q986" s="39"/>
      <c r="R986" s="39"/>
      <c r="S986" s="18"/>
      <c r="T986" s="18"/>
      <c r="U986" s="18"/>
      <c r="V986" s="18"/>
      <c r="W986" s="18"/>
      <c r="X986" s="18"/>
      <c r="Y986" s="18"/>
    </row>
    <row r="987" spans="1:25" ht="18.75" customHeight="1">
      <c r="A987" s="39"/>
      <c r="B987" s="39"/>
      <c r="C987" s="39"/>
      <c r="D987" s="39"/>
      <c r="E987" s="39"/>
      <c r="F987" s="39"/>
      <c r="G987" s="39"/>
      <c r="H987" s="39"/>
      <c r="I987" s="40"/>
      <c r="J987" s="39"/>
      <c r="K987" s="39"/>
      <c r="L987" s="39"/>
      <c r="M987" s="39"/>
      <c r="N987" s="39"/>
      <c r="O987" s="39"/>
      <c r="P987" s="39"/>
      <c r="Q987" s="39"/>
      <c r="R987" s="39"/>
      <c r="S987" s="18"/>
      <c r="T987" s="18"/>
      <c r="U987" s="18"/>
      <c r="V987" s="18"/>
      <c r="W987" s="18"/>
      <c r="X987" s="18"/>
      <c r="Y987" s="18"/>
    </row>
    <row r="988" spans="1:25" ht="18.75" customHeight="1">
      <c r="A988" s="39"/>
      <c r="B988" s="39"/>
      <c r="C988" s="39"/>
      <c r="D988" s="39"/>
      <c r="E988" s="39"/>
      <c r="F988" s="39"/>
      <c r="G988" s="39"/>
      <c r="H988" s="39"/>
      <c r="I988" s="40"/>
      <c r="J988" s="39"/>
      <c r="K988" s="39"/>
      <c r="L988" s="39"/>
      <c r="M988" s="39"/>
      <c r="N988" s="39"/>
      <c r="O988" s="39"/>
      <c r="P988" s="39"/>
      <c r="Q988" s="39"/>
      <c r="R988" s="39"/>
      <c r="S988" s="18"/>
      <c r="T988" s="18"/>
      <c r="U988" s="18"/>
      <c r="V988" s="18"/>
      <c r="W988" s="18"/>
      <c r="X988" s="18"/>
      <c r="Y988" s="18"/>
    </row>
    <row r="989" spans="1:25" ht="18.75" customHeight="1">
      <c r="A989" s="39"/>
      <c r="B989" s="39"/>
      <c r="C989" s="39"/>
      <c r="D989" s="39"/>
      <c r="E989" s="39"/>
      <c r="F989" s="39"/>
      <c r="G989" s="39"/>
      <c r="H989" s="39"/>
      <c r="I989" s="40"/>
      <c r="J989" s="39"/>
      <c r="K989" s="39"/>
      <c r="L989" s="39"/>
      <c r="M989" s="39"/>
      <c r="N989" s="39"/>
      <c r="O989" s="39"/>
      <c r="P989" s="39"/>
      <c r="Q989" s="39"/>
      <c r="R989" s="39"/>
      <c r="S989" s="18"/>
      <c r="T989" s="18"/>
      <c r="U989" s="18"/>
      <c r="V989" s="18"/>
      <c r="W989" s="18"/>
      <c r="X989" s="18"/>
      <c r="Y989" s="18"/>
    </row>
    <row r="990" spans="1:25" ht="18.75" customHeight="1">
      <c r="A990" s="39"/>
      <c r="B990" s="39"/>
      <c r="C990" s="39"/>
      <c r="D990" s="39"/>
      <c r="E990" s="39"/>
      <c r="F990" s="39"/>
      <c r="G990" s="39"/>
      <c r="H990" s="39"/>
      <c r="I990" s="40"/>
      <c r="J990" s="39"/>
      <c r="K990" s="39"/>
      <c r="L990" s="39"/>
      <c r="M990" s="39"/>
      <c r="N990" s="39"/>
      <c r="O990" s="39"/>
      <c r="P990" s="39"/>
      <c r="Q990" s="39"/>
      <c r="R990" s="39"/>
      <c r="S990" s="18"/>
      <c r="T990" s="18"/>
      <c r="U990" s="18"/>
      <c r="V990" s="18"/>
      <c r="W990" s="18"/>
      <c r="X990" s="18"/>
      <c r="Y990" s="18"/>
    </row>
    <row r="991" spans="1:25" ht="18.75" customHeight="1">
      <c r="A991" s="39"/>
      <c r="B991" s="39"/>
      <c r="C991" s="39"/>
      <c r="D991" s="39"/>
      <c r="E991" s="39"/>
      <c r="F991" s="39"/>
      <c r="G991" s="39"/>
      <c r="H991" s="39"/>
      <c r="I991" s="40"/>
      <c r="J991" s="39"/>
      <c r="K991" s="39"/>
      <c r="L991" s="39"/>
      <c r="M991" s="39"/>
      <c r="N991" s="39"/>
      <c r="O991" s="39"/>
      <c r="P991" s="39"/>
      <c r="Q991" s="39"/>
      <c r="R991" s="39"/>
      <c r="S991" s="18"/>
      <c r="T991" s="18"/>
      <c r="U991" s="18"/>
      <c r="V991" s="18"/>
      <c r="W991" s="18"/>
      <c r="X991" s="18"/>
      <c r="Y991" s="18"/>
    </row>
    <row r="992" spans="1:25" ht="18.75" customHeight="1">
      <c r="A992" s="39"/>
      <c r="B992" s="39"/>
      <c r="C992" s="39"/>
      <c r="D992" s="39"/>
      <c r="E992" s="39"/>
      <c r="F992" s="39"/>
      <c r="G992" s="39"/>
      <c r="H992" s="39"/>
      <c r="I992" s="40"/>
      <c r="J992" s="39"/>
      <c r="K992" s="39"/>
      <c r="L992" s="39"/>
      <c r="M992" s="39"/>
      <c r="N992" s="39"/>
      <c r="O992" s="39"/>
      <c r="P992" s="39"/>
      <c r="Q992" s="39"/>
      <c r="R992" s="39"/>
      <c r="S992" s="18"/>
      <c r="T992" s="18"/>
      <c r="U992" s="18"/>
      <c r="V992" s="18"/>
      <c r="W992" s="18"/>
      <c r="X992" s="18"/>
      <c r="Y992" s="18"/>
    </row>
    <row r="993" spans="1:25" ht="18.75" customHeight="1">
      <c r="A993" s="39"/>
      <c r="B993" s="39"/>
      <c r="C993" s="39"/>
      <c r="D993" s="39"/>
      <c r="E993" s="39"/>
      <c r="F993" s="39"/>
      <c r="G993" s="39"/>
      <c r="H993" s="39"/>
      <c r="I993" s="40"/>
      <c r="J993" s="39"/>
      <c r="K993" s="39"/>
      <c r="L993" s="39"/>
      <c r="M993" s="39"/>
      <c r="N993" s="39"/>
      <c r="O993" s="39"/>
      <c r="P993" s="39"/>
      <c r="Q993" s="39"/>
      <c r="R993" s="39"/>
      <c r="S993" s="18"/>
      <c r="T993" s="18"/>
      <c r="U993" s="18"/>
      <c r="V993" s="18"/>
      <c r="W993" s="18"/>
      <c r="X993" s="18"/>
      <c r="Y993" s="18"/>
    </row>
    <row r="994" spans="1:25" ht="18.75" customHeight="1">
      <c r="A994" s="39"/>
      <c r="B994" s="39"/>
      <c r="C994" s="39"/>
      <c r="D994" s="39"/>
      <c r="E994" s="39"/>
      <c r="F994" s="39"/>
      <c r="G994" s="39"/>
      <c r="H994" s="39"/>
      <c r="I994" s="40"/>
      <c r="J994" s="39"/>
      <c r="K994" s="39"/>
      <c r="L994" s="39"/>
      <c r="M994" s="39"/>
      <c r="N994" s="39"/>
      <c r="O994" s="39"/>
      <c r="P994" s="39"/>
      <c r="Q994" s="39"/>
      <c r="R994" s="39"/>
      <c r="S994" s="18"/>
      <c r="T994" s="18"/>
      <c r="U994" s="18"/>
      <c r="V994" s="18"/>
      <c r="W994" s="18"/>
      <c r="X994" s="18"/>
      <c r="Y994" s="18"/>
    </row>
    <row r="995" spans="1:25" ht="18.75" customHeight="1">
      <c r="A995" s="39"/>
      <c r="B995" s="39"/>
      <c r="C995" s="39"/>
      <c r="D995" s="39"/>
      <c r="E995" s="39"/>
      <c r="F995" s="39"/>
      <c r="G995" s="39"/>
      <c r="H995" s="39"/>
      <c r="I995" s="40"/>
      <c r="J995" s="39"/>
      <c r="K995" s="39"/>
      <c r="L995" s="39"/>
      <c r="M995" s="39"/>
      <c r="N995" s="39"/>
      <c r="O995" s="39"/>
      <c r="P995" s="39"/>
      <c r="Q995" s="39"/>
      <c r="R995" s="39"/>
      <c r="S995" s="18"/>
      <c r="T995" s="18"/>
      <c r="U995" s="18"/>
      <c r="V995" s="18"/>
      <c r="W995" s="18"/>
      <c r="X995" s="18"/>
      <c r="Y995" s="18"/>
    </row>
    <row r="996" spans="1:25" ht="18.75" customHeight="1">
      <c r="A996" s="39"/>
      <c r="B996" s="39"/>
      <c r="C996" s="39"/>
      <c r="D996" s="39"/>
      <c r="E996" s="39"/>
      <c r="F996" s="39"/>
      <c r="G996" s="39"/>
      <c r="H996" s="39"/>
      <c r="I996" s="40"/>
      <c r="J996" s="39"/>
      <c r="K996" s="39"/>
      <c r="L996" s="39"/>
      <c r="M996" s="39"/>
      <c r="N996" s="39"/>
      <c r="O996" s="39"/>
      <c r="P996" s="39"/>
      <c r="Q996" s="39"/>
      <c r="R996" s="39"/>
      <c r="S996" s="18"/>
      <c r="T996" s="18"/>
      <c r="U996" s="18"/>
      <c r="V996" s="18"/>
      <c r="W996" s="18"/>
      <c r="X996" s="18"/>
      <c r="Y996" s="18"/>
    </row>
    <row r="997" spans="1:25" ht="18.75" customHeight="1">
      <c r="A997" s="39"/>
      <c r="B997" s="39"/>
      <c r="C997" s="39"/>
      <c r="D997" s="39"/>
      <c r="E997" s="39"/>
      <c r="F997" s="39"/>
      <c r="G997" s="39"/>
      <c r="H997" s="39"/>
      <c r="I997" s="40"/>
      <c r="J997" s="39"/>
      <c r="K997" s="39"/>
      <c r="L997" s="39"/>
      <c r="M997" s="39"/>
      <c r="N997" s="39"/>
      <c r="O997" s="39"/>
      <c r="P997" s="39"/>
      <c r="Q997" s="39"/>
      <c r="R997" s="39"/>
      <c r="S997" s="18"/>
      <c r="T997" s="18"/>
      <c r="U997" s="18"/>
      <c r="V997" s="18"/>
      <c r="W997" s="18"/>
      <c r="X997" s="18"/>
      <c r="Y997" s="18"/>
    </row>
    <row r="998" spans="1:25" ht="18.75" customHeight="1">
      <c r="A998" s="39"/>
      <c r="B998" s="39"/>
      <c r="C998" s="39"/>
      <c r="D998" s="39"/>
      <c r="E998" s="39"/>
      <c r="F998" s="39"/>
      <c r="G998" s="39"/>
      <c r="H998" s="39"/>
      <c r="I998" s="40"/>
      <c r="J998" s="39"/>
      <c r="K998" s="39"/>
      <c r="L998" s="39"/>
      <c r="M998" s="39"/>
      <c r="N998" s="39"/>
      <c r="O998" s="39"/>
      <c r="P998" s="39"/>
      <c r="Q998" s="39"/>
      <c r="R998" s="39"/>
      <c r="S998" s="18"/>
      <c r="T998" s="18"/>
      <c r="U998" s="18"/>
      <c r="V998" s="18"/>
      <c r="W998" s="18"/>
      <c r="X998" s="18"/>
      <c r="Y998" s="18"/>
    </row>
    <row r="999" spans="1:25" ht="18.75" customHeight="1">
      <c r="A999" s="39"/>
      <c r="B999" s="39"/>
      <c r="C999" s="39"/>
      <c r="D999" s="39"/>
      <c r="E999" s="39"/>
      <c r="F999" s="39"/>
      <c r="G999" s="39"/>
      <c r="H999" s="39"/>
      <c r="I999" s="40"/>
      <c r="J999" s="39"/>
      <c r="K999" s="39"/>
      <c r="L999" s="39"/>
      <c r="M999" s="39"/>
      <c r="N999" s="39"/>
      <c r="O999" s="39"/>
      <c r="P999" s="39"/>
      <c r="Q999" s="39"/>
      <c r="R999" s="39"/>
      <c r="S999" s="18"/>
      <c r="T999" s="18"/>
      <c r="U999" s="18"/>
      <c r="V999" s="18"/>
      <c r="W999" s="18"/>
      <c r="X999" s="18"/>
      <c r="Y999" s="18"/>
    </row>
  </sheetData>
  <mergeCells count="1">
    <mergeCell ref="A2:C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9" customWidth="1"/>
    <col min="2" max="2" width="13.42578125" customWidth="1"/>
    <col min="3" max="3" width="15.140625" customWidth="1"/>
    <col min="4" max="4" width="9" customWidth="1"/>
    <col min="5" max="5" width="10.140625" customWidth="1"/>
    <col min="6" max="6" width="10.42578125" customWidth="1"/>
    <col min="7" max="7" width="9" customWidth="1"/>
    <col min="8" max="8" width="10.28515625" customWidth="1"/>
    <col min="9" max="10" width="11.42578125" customWidth="1"/>
    <col min="11" max="11" width="15.5703125" customWidth="1"/>
    <col min="12" max="12" width="11.42578125" customWidth="1"/>
    <col min="13" max="13" width="15.28515625" customWidth="1"/>
    <col min="14" max="14" width="11.42578125" customWidth="1"/>
    <col min="15" max="15" width="9" customWidth="1"/>
    <col min="16" max="16" width="19.42578125" customWidth="1"/>
    <col min="17" max="17" width="14.7109375" customWidth="1"/>
    <col min="18" max="19" width="9" customWidth="1"/>
    <col min="20" max="20" width="21.7109375" customWidth="1"/>
    <col min="21" max="21" width="14.7109375" customWidth="1"/>
    <col min="22" max="22" width="9" customWidth="1"/>
    <col min="23" max="23" width="9.85546875" customWidth="1"/>
    <col min="24" max="26" width="9" customWidth="1"/>
    <col min="27" max="30" width="8.7109375" customWidth="1"/>
    <col min="31" max="31" width="6.85546875" customWidth="1"/>
    <col min="32" max="32" width="4" customWidth="1"/>
    <col min="33" max="33" width="7.28515625" customWidth="1"/>
  </cols>
  <sheetData>
    <row r="1" spans="1:33" ht="21" customHeight="1">
      <c r="A1" s="41" t="s">
        <v>1</v>
      </c>
      <c r="B1" s="41" t="s">
        <v>7</v>
      </c>
      <c r="C1" s="41" t="s">
        <v>1787</v>
      </c>
      <c r="D1" s="41" t="s">
        <v>13</v>
      </c>
      <c r="E1" s="41" t="s">
        <v>14</v>
      </c>
      <c r="F1" s="41" t="s">
        <v>15</v>
      </c>
      <c r="G1" s="41" t="s">
        <v>16</v>
      </c>
      <c r="H1" s="41" t="s">
        <v>17</v>
      </c>
      <c r="I1" s="42"/>
      <c r="J1" s="42"/>
      <c r="K1" s="43" t="s">
        <v>20</v>
      </c>
      <c r="L1" s="43" t="s">
        <v>21</v>
      </c>
      <c r="M1" s="43" t="s">
        <v>22</v>
      </c>
      <c r="N1" s="44"/>
      <c r="O1" s="42"/>
      <c r="P1" s="41" t="s">
        <v>1788</v>
      </c>
      <c r="Q1" s="41" t="s">
        <v>1787</v>
      </c>
      <c r="R1" s="42"/>
      <c r="S1" s="42"/>
      <c r="T1" s="41" t="s">
        <v>1789</v>
      </c>
      <c r="U1" s="41" t="s">
        <v>1787</v>
      </c>
      <c r="V1" s="42"/>
      <c r="W1" s="42"/>
      <c r="X1" s="42"/>
      <c r="Y1" s="42"/>
      <c r="Z1" s="42"/>
      <c r="AA1" s="42"/>
      <c r="AB1" s="42" t="s">
        <v>1790</v>
      </c>
      <c r="AC1" s="42"/>
      <c r="AD1" s="42"/>
      <c r="AE1" s="42"/>
      <c r="AF1" s="42" t="s">
        <v>1791</v>
      </c>
      <c r="AG1" s="42"/>
    </row>
    <row r="2" spans="1:33" ht="21" customHeight="1">
      <c r="A2" s="45"/>
      <c r="B2" s="45" t="s">
        <v>1792</v>
      </c>
      <c r="C2" s="46">
        <f t="shared" ref="C2:H2" si="0">SUM(C3:C77)</f>
        <v>405</v>
      </c>
      <c r="D2" s="46">
        <f t="shared" si="0"/>
        <v>144</v>
      </c>
      <c r="E2" s="46">
        <f t="shared" si="0"/>
        <v>305</v>
      </c>
      <c r="F2" s="46">
        <f t="shared" si="0"/>
        <v>102</v>
      </c>
      <c r="G2" s="46">
        <f t="shared" si="0"/>
        <v>1</v>
      </c>
      <c r="H2" s="47">
        <f t="shared" si="0"/>
        <v>1</v>
      </c>
      <c r="I2" s="48">
        <f>SUM(D2:H2)</f>
        <v>553</v>
      </c>
      <c r="J2" s="49"/>
      <c r="K2" s="50">
        <f t="shared" ref="K2:M2" si="1">SUM(K3:K77)</f>
        <v>156</v>
      </c>
      <c r="L2" s="50">
        <f t="shared" si="1"/>
        <v>657</v>
      </c>
      <c r="M2" s="50">
        <f t="shared" si="1"/>
        <v>305</v>
      </c>
      <c r="N2" s="51"/>
      <c r="O2" s="52"/>
      <c r="P2" s="52"/>
      <c r="Q2" s="52"/>
      <c r="R2" s="52"/>
      <c r="S2" s="52"/>
      <c r="T2" s="52"/>
      <c r="U2" s="52"/>
      <c r="V2" s="52"/>
      <c r="W2" s="53"/>
      <c r="X2" s="53"/>
      <c r="Y2" s="53">
        <f t="shared" ref="Y2:Z2" si="2">SUM(Y3:Y77)</f>
        <v>9</v>
      </c>
      <c r="Z2" s="53">
        <f t="shared" si="2"/>
        <v>148</v>
      </c>
      <c r="AA2" s="42"/>
      <c r="AB2" s="42">
        <f t="shared" ref="AB2:AD2" si="3">SUM(AB3:AB77)</f>
        <v>152</v>
      </c>
      <c r="AC2" s="42">
        <f t="shared" si="3"/>
        <v>251</v>
      </c>
      <c r="AD2" s="42">
        <f t="shared" si="3"/>
        <v>1</v>
      </c>
      <c r="AE2" s="42"/>
      <c r="AF2" s="42">
        <f t="shared" ref="AF2:AG2" si="4">SUM(AF3:AF77)</f>
        <v>9</v>
      </c>
      <c r="AG2" s="42">
        <f t="shared" si="4"/>
        <v>148</v>
      </c>
    </row>
    <row r="3" spans="1:33" ht="21" customHeight="1">
      <c r="A3" s="46">
        <v>1</v>
      </c>
      <c r="B3" s="54" t="s">
        <v>27</v>
      </c>
      <c r="C3" s="46">
        <f>COUNTIFS('PEA VOLTA 409 (เปิดแล้ว)'!$G:$G,'นับจำนวน จังหวัด+ตู้+หัว 214'!B3)</f>
        <v>4</v>
      </c>
      <c r="D3" s="55">
        <f>COUNTIFS('PEA VOLTA 409 (เปิดแล้ว)'!$G:$G,'นับจำนวน จังหวัด+ตู้+หัว 214'!B3,'PEA VOLTA 409 (เปิดแล้ว)'!M:M,"1")</f>
        <v>2</v>
      </c>
      <c r="E3" s="55">
        <f t="shared" ref="E3:E77" si="5">Y3+(Z3*2)</f>
        <v>1</v>
      </c>
      <c r="F3" s="55">
        <f>COUNTIFS('PEA VOLTA 409 (เปิดแล้ว)'!$G:$G,B3,'PEA VOLTA 409 (เปิดแล้ว)'!O:O,"1")</f>
        <v>2</v>
      </c>
      <c r="G3" s="56">
        <f>COUNTIFS('PEA VOLTA 409 (เปิดแล้ว)'!$G:$G,B3,'PEA VOLTA 409 (เปิดแล้ว)'!P:P,"1")</f>
        <v>0</v>
      </c>
      <c r="H3" s="55">
        <f>COUNTIFS('PEA VOLTA 409 (เปิดแล้ว)'!$G:$G,B3,'PEA VOLTA 409 (เปิดแล้ว)'!Q:Q,"1")</f>
        <v>0</v>
      </c>
      <c r="I3" s="57"/>
      <c r="J3" s="57"/>
      <c r="K3" s="58">
        <f>COUNTIFS('PEA VOLTA 409 (เปิดแล้ว)'!$G:$G,B3,'PEA VOLTA 409 (เปิดแล้ว)'!T:T,"1")</f>
        <v>1</v>
      </c>
      <c r="L3" s="58">
        <f t="shared" ref="L3:L77" si="6">AB3+(AC3*2)+(AD3*3)</f>
        <v>7</v>
      </c>
      <c r="M3" s="58">
        <f t="shared" ref="M3:M77" si="7">AF3+(AG3*2)</f>
        <v>1</v>
      </c>
      <c r="N3" s="57"/>
      <c r="O3" s="57"/>
      <c r="P3" s="59" t="s">
        <v>38</v>
      </c>
      <c r="Q3" s="59">
        <f>COUNTIFS('PEA VOLTA 409 (เปิดแล้ว)'!H:H,"กฟน.1")</f>
        <v>44</v>
      </c>
      <c r="R3" s="57"/>
      <c r="S3" s="57"/>
      <c r="T3" s="59" t="s">
        <v>1793</v>
      </c>
      <c r="U3" s="59">
        <f>SUM(Q3:Q5)</f>
        <v>93</v>
      </c>
      <c r="V3" s="57"/>
      <c r="W3" s="42"/>
      <c r="X3" s="42"/>
      <c r="Y3" s="42">
        <f>COUNTIFS('PEA VOLTA 409 (เปิดแล้ว)'!$G:$G,'นับจำนวน จังหวัด+ตู้+หัว 214'!B3,'PEA VOLTA 409 (เปิดแล้ว)'!$N:$N,"1")</f>
        <v>1</v>
      </c>
      <c r="Z3" s="42">
        <f>COUNTIFS('PEA VOLTA 409 (เปิดแล้ว)'!$G:$G,'นับจำนวน จังหวัด+ตู้+หัว 214'!B3,'PEA VOLTA 409 (เปิดแล้ว)'!N:N,"2")</f>
        <v>0</v>
      </c>
      <c r="AA3" s="42"/>
      <c r="AB3" s="42">
        <f>COUNTIFS('PEA VOLTA 409 (เปิดแล้ว)'!$G:$G,'นับจำนวน จังหวัด+ตู้+หัว 214'!B3,'PEA VOLTA 409 (เปิดแล้ว)'!U:U,"1")</f>
        <v>2</v>
      </c>
      <c r="AC3" s="42">
        <f>COUNTIFS('PEA VOLTA 409 (เปิดแล้ว)'!$G:$G,'นับจำนวน จังหวัด+ตู้+หัว 214'!B3,'PEA VOLTA 409 (เปิดแล้ว)'!U:U,"2")</f>
        <v>1</v>
      </c>
      <c r="AD3" s="42">
        <f>COUNTIFS('PEA VOLTA 409 (เปิดแล้ว)'!$G:$G,'นับจำนวน จังหวัด+ตู้+หัว 214'!B3,'PEA VOLTA 409 (เปิดแล้ว)'!U:U,"3")</f>
        <v>1</v>
      </c>
      <c r="AE3" s="42"/>
      <c r="AF3" s="42">
        <f>COUNTIFS('PEA VOLTA 409 (เปิดแล้ว)'!$G:$G,'นับจำนวน จังหวัด+ตู้+หัว 214'!B3,'PEA VOLTA 409 (เปิดแล้ว)'!V:V,"1")</f>
        <v>1</v>
      </c>
      <c r="AG3" s="42">
        <f>COUNTIFS('PEA VOLTA 409 (เปิดแล้ว)'!$G:$G,'นับจำนวน จังหวัด+ตู้+หัว 214'!B3,'PEA VOLTA 409 (เปิดแล้ว)'!V:V,"2")</f>
        <v>0</v>
      </c>
    </row>
    <row r="4" spans="1:33" ht="21" customHeight="1">
      <c r="A4" s="46">
        <v>2</v>
      </c>
      <c r="B4" s="60" t="s">
        <v>37</v>
      </c>
      <c r="C4" s="46">
        <f>COUNTIFS('PEA VOLTA 409 (เปิดแล้ว)'!$G:$G,'นับจำนวน จังหวัด+ตู้+หัว 214'!B4)</f>
        <v>10</v>
      </c>
      <c r="D4" s="55">
        <f>COUNTIFS('PEA VOLTA 409 (เปิดแล้ว)'!$G:$G,'นับจำนวน จังหวัด+ตู้+หัว 214'!B4,'PEA VOLTA 409 (เปิดแล้ว)'!M:M,"1")</f>
        <v>4</v>
      </c>
      <c r="E4" s="55">
        <f t="shared" si="5"/>
        <v>4</v>
      </c>
      <c r="F4" s="55">
        <f>COUNTIFS('PEA VOLTA 409 (เปิดแล้ว)'!$G:$G,B4,'PEA VOLTA 409 (เปิดแล้ว)'!O:O,"1")</f>
        <v>4</v>
      </c>
      <c r="G4" s="56">
        <f>COUNTIFS('PEA VOLTA 409 (เปิดแล้ว)'!$G:$G,B4,'PEA VOLTA 409 (เปิดแล้ว)'!P:P,"1")</f>
        <v>0</v>
      </c>
      <c r="H4" s="55">
        <f>COUNTIFS('PEA VOLTA 409 (เปิดแล้ว)'!$G:$G,B4,'PEA VOLTA 409 (เปิดแล้ว)'!Q:Q,"1")</f>
        <v>0</v>
      </c>
      <c r="I4" s="57"/>
      <c r="J4" s="57"/>
      <c r="K4" s="58">
        <f>COUNTIFS('PEA VOLTA 409 (เปิดแล้ว)'!$G:$G,B4,'PEA VOLTA 409 (เปิดแล้ว)'!T:T,"1")</f>
        <v>2</v>
      </c>
      <c r="L4" s="55">
        <f t="shared" si="6"/>
        <v>16</v>
      </c>
      <c r="M4" s="55">
        <f t="shared" si="7"/>
        <v>4</v>
      </c>
      <c r="N4" s="57"/>
      <c r="O4" s="57"/>
      <c r="P4" s="59" t="s">
        <v>46</v>
      </c>
      <c r="Q4" s="59">
        <f>COUNTIFS('PEA VOLTA 409 (เปิดแล้ว)'!H:H,"กฟน.2")</f>
        <v>26</v>
      </c>
      <c r="R4" s="57"/>
      <c r="S4" s="57"/>
      <c r="T4" s="59" t="s">
        <v>1794</v>
      </c>
      <c r="U4" s="59">
        <f>SUM(Q7:Q9)</f>
        <v>89</v>
      </c>
      <c r="V4" s="57"/>
      <c r="W4" s="42"/>
      <c r="X4" s="42"/>
      <c r="Y4" s="42">
        <f>COUNTIFS('PEA VOLTA 409 (เปิดแล้ว)'!$G:$G,'นับจำนวน จังหวัด+ตู้+หัว 214'!B4,'PEA VOLTA 409 (เปิดแล้ว)'!$N:$N,"1")</f>
        <v>0</v>
      </c>
      <c r="Z4" s="42">
        <f>COUNTIFS('PEA VOLTA 409 (เปิดแล้ว)'!$G:$G,'นับจำนวน จังหวัด+ตู้+หัว 214'!B4,'PEA VOLTA 409 (เปิดแล้ว)'!N:N,"2")</f>
        <v>2</v>
      </c>
      <c r="AA4" s="42"/>
      <c r="AB4" s="42">
        <f>COUNTIFS('PEA VOLTA 409 (เปิดแล้ว)'!$G:$G,'นับจำนวน จังหวัด+ตู้+หัว 214'!B4,'PEA VOLTA 409 (เปิดแล้ว)'!U:U,"1")</f>
        <v>4</v>
      </c>
      <c r="AC4" s="42">
        <f>COUNTIFS('PEA VOLTA 409 (เปิดแล้ว)'!$G:$G,'นับจำนวน จังหวัด+ตู้+หัว 214'!B4,'PEA VOLTA 409 (เปิดแล้ว)'!U:U,"2")</f>
        <v>6</v>
      </c>
      <c r="AD4" s="42">
        <f>COUNTIFS('PEA VOLTA 409 (เปิดแล้ว)'!$G:$G,'นับจำนวน จังหวัด+ตู้+หัว 214'!B4,'PEA VOLTA 409 (เปิดแล้ว)'!U:U,"3")</f>
        <v>0</v>
      </c>
      <c r="AE4" s="42"/>
      <c r="AF4" s="42">
        <f>COUNTIFS('PEA VOLTA 409 (เปิดแล้ว)'!$G:$G,'นับจำนวน จังหวัด+ตู้+หัว 214'!B4,'PEA VOLTA 409 (เปิดแล้ว)'!V:V,"1")</f>
        <v>0</v>
      </c>
      <c r="AG4" s="42">
        <f>COUNTIFS('PEA VOLTA 409 (เปิดแล้ว)'!$G:$G,'นับจำนวน จังหวัด+ตู้+หัว 214'!B4,'PEA VOLTA 409 (เปิดแล้ว)'!V:V,"2")</f>
        <v>2</v>
      </c>
    </row>
    <row r="5" spans="1:33" ht="21" customHeight="1">
      <c r="A5" s="46">
        <v>3</v>
      </c>
      <c r="B5" s="60" t="s">
        <v>128</v>
      </c>
      <c r="C5" s="46">
        <f>COUNTIFS('PEA VOLTA 409 (เปิดแล้ว)'!$G:$G,'นับจำนวน จังหวัด+ตู้+หัว 214'!B5)</f>
        <v>19</v>
      </c>
      <c r="D5" s="55">
        <f>COUNTIFS('PEA VOLTA 409 (เปิดแล้ว)'!$G:$G,'นับจำนวน จังหวัด+ตู้+หัว 214'!B5,'PEA VOLTA 409 (เปิดแล้ว)'!M:M,"1")</f>
        <v>10</v>
      </c>
      <c r="E5" s="55">
        <f t="shared" si="5"/>
        <v>10</v>
      </c>
      <c r="F5" s="55">
        <f>COUNTIFS('PEA VOLTA 409 (เปิดแล้ว)'!$G:$G,B5,'PEA VOLTA 409 (เปิดแล้ว)'!O:O,"1")</f>
        <v>4</v>
      </c>
      <c r="G5" s="56">
        <f>COUNTIFS('PEA VOLTA 409 (เปิดแล้ว)'!$G:$G,B5,'PEA VOLTA 409 (เปิดแล้ว)'!P:P,"1")</f>
        <v>0</v>
      </c>
      <c r="H5" s="55">
        <f>COUNTIFS('PEA VOLTA 409 (เปิดแล้ว)'!$G:$G,B5,'PEA VOLTA 409 (เปิดแล้ว)'!Q:Q,"1")</f>
        <v>0</v>
      </c>
      <c r="I5" s="57"/>
      <c r="J5" s="57"/>
      <c r="K5" s="58">
        <f>COUNTIFS('PEA VOLTA 409 (เปิดแล้ว)'!$G:$G,B5,'PEA VOLTA 409 (เปิดแล้ว)'!T:T,"1")</f>
        <v>5</v>
      </c>
      <c r="L5" s="55">
        <f t="shared" si="6"/>
        <v>28</v>
      </c>
      <c r="M5" s="55">
        <f t="shared" si="7"/>
        <v>10</v>
      </c>
      <c r="N5" s="57"/>
      <c r="O5" s="57"/>
      <c r="P5" s="59" t="s">
        <v>183</v>
      </c>
      <c r="Q5" s="59">
        <f>COUNTIFS('PEA VOLTA 409 (เปิดแล้ว)'!H:H,"กฟน.3")</f>
        <v>23</v>
      </c>
      <c r="R5" s="57"/>
      <c r="S5" s="57"/>
      <c r="T5" s="59" t="s">
        <v>1795</v>
      </c>
      <c r="U5" s="59">
        <f>SUM(Q11:Q13,Q19)</f>
        <v>130</v>
      </c>
      <c r="V5" s="57"/>
      <c r="W5" s="42"/>
      <c r="X5" s="42"/>
      <c r="Y5" s="42">
        <f>COUNTIFS('PEA VOLTA 409 (เปิดแล้ว)'!$G:$G,'นับจำนวน จังหวัด+ตู้+หัว 214'!B5,'PEA VOLTA 409 (เปิดแล้ว)'!$N:$N,"1")</f>
        <v>0</v>
      </c>
      <c r="Z5" s="42">
        <f>COUNTIFS('PEA VOLTA 409 (เปิดแล้ว)'!$G:$G,'นับจำนวน จังหวัด+ตู้+หัว 214'!B5,'PEA VOLTA 409 (เปิดแล้ว)'!N:N,"2")</f>
        <v>5</v>
      </c>
      <c r="AA5" s="42"/>
      <c r="AB5" s="42">
        <f>COUNTIFS('PEA VOLTA 409 (เปิดแล้ว)'!$G:$G,'นับจำนวน จังหวัด+ตู้+หัว 214'!B5,'PEA VOLTA 409 (เปิดแล้ว)'!U:U,"1")</f>
        <v>10</v>
      </c>
      <c r="AC5" s="42">
        <f>COUNTIFS('PEA VOLTA 409 (เปิดแล้ว)'!$G:$G,'นับจำนวน จังหวัด+ตู้+หัว 214'!B5,'PEA VOLTA 409 (เปิดแล้ว)'!U:U,"2")</f>
        <v>9</v>
      </c>
      <c r="AD5" s="42">
        <f>COUNTIFS('PEA VOLTA 409 (เปิดแล้ว)'!$G:$G,'นับจำนวน จังหวัด+ตู้+หัว 214'!B5,'PEA VOLTA 409 (เปิดแล้ว)'!U:U,"3")</f>
        <v>0</v>
      </c>
      <c r="AE5" s="42"/>
      <c r="AF5" s="42">
        <f>COUNTIFS('PEA VOLTA 409 (เปิดแล้ว)'!$G:$G,'นับจำนวน จังหวัด+ตู้+หัว 214'!B5,'PEA VOLTA 409 (เปิดแล้ว)'!V:V,"1")</f>
        <v>0</v>
      </c>
      <c r="AG5" s="42">
        <f>COUNTIFS('PEA VOLTA 409 (เปิดแล้ว)'!$G:$G,'นับจำนวน จังหวัด+ตู้+หัว 214'!B5,'PEA VOLTA 409 (เปิดแล้ว)'!V:V,"2")</f>
        <v>5</v>
      </c>
    </row>
    <row r="6" spans="1:33" ht="21" customHeight="1">
      <c r="A6" s="46">
        <v>4</v>
      </c>
      <c r="B6" s="61" t="s">
        <v>165</v>
      </c>
      <c r="C6" s="46">
        <f>COUNTIFS('PEA VOLTA 409 (เปิดแล้ว)'!$G:$G,'นับจำนวน จังหวัด+ตู้+หัว 214'!B6)</f>
        <v>4</v>
      </c>
      <c r="D6" s="55">
        <f>COUNTIFS('PEA VOLTA 409 (เปิดแล้ว)'!$G:$G,'นับจำนวน จังหวัด+ตู้+หัว 214'!B6,'PEA VOLTA 409 (เปิดแล้ว)'!M:M,"1")</f>
        <v>2</v>
      </c>
      <c r="E6" s="55">
        <f t="shared" si="5"/>
        <v>2</v>
      </c>
      <c r="F6" s="55">
        <f>COUNTIFS('PEA VOLTA 409 (เปิดแล้ว)'!$G:$G,B6,'PEA VOLTA 409 (เปิดแล้ว)'!O:O,"1")</f>
        <v>1</v>
      </c>
      <c r="G6" s="56">
        <f>COUNTIFS('PEA VOLTA 409 (เปิดแล้ว)'!$G:$G,B6,'PEA VOLTA 409 (เปิดแล้ว)'!P:P,"1")</f>
        <v>0</v>
      </c>
      <c r="H6" s="55">
        <f>COUNTIFS('PEA VOLTA 409 (เปิดแล้ว)'!$G:$G,B6,'PEA VOLTA 409 (เปิดแล้ว)'!Q:Q,"1")</f>
        <v>0</v>
      </c>
      <c r="I6" s="57"/>
      <c r="J6" s="57"/>
      <c r="K6" s="58">
        <f>COUNTIFS('PEA VOLTA 409 (เปิดแล้ว)'!$G:$G,B6,'PEA VOLTA 409 (เปิดแล้ว)'!T:T,"1")</f>
        <v>1</v>
      </c>
      <c r="L6" s="55">
        <f t="shared" si="6"/>
        <v>6</v>
      </c>
      <c r="M6" s="55">
        <f t="shared" si="7"/>
        <v>2</v>
      </c>
      <c r="N6" s="57"/>
      <c r="O6" s="57"/>
      <c r="P6" s="59"/>
      <c r="Q6" s="59"/>
      <c r="R6" s="57"/>
      <c r="S6" s="57"/>
      <c r="T6" s="59" t="s">
        <v>1796</v>
      </c>
      <c r="U6" s="59">
        <f>SUM(Q15:Q17)</f>
        <v>99</v>
      </c>
      <c r="V6" s="57"/>
      <c r="W6" s="42"/>
      <c r="X6" s="42"/>
      <c r="Y6" s="42">
        <f>COUNTIFS('PEA VOLTA 409 (เปิดแล้ว)'!$G:$G,'นับจำนวน จังหวัด+ตู้+หัว 214'!B6,'PEA VOLTA 409 (เปิดแล้ว)'!$N:$N,"1")</f>
        <v>0</v>
      </c>
      <c r="Z6" s="42">
        <f>COUNTIFS('PEA VOLTA 409 (เปิดแล้ว)'!$G:$G,'นับจำนวน จังหวัด+ตู้+หัว 214'!B6,'PEA VOLTA 409 (เปิดแล้ว)'!N:N,"2")</f>
        <v>1</v>
      </c>
      <c r="AA6" s="42"/>
      <c r="AB6" s="42">
        <f>COUNTIFS('PEA VOLTA 409 (เปิดแล้ว)'!$G:$G,'นับจำนวน จังหวัด+ตู้+หัว 214'!B6,'PEA VOLTA 409 (เปิดแล้ว)'!U:U,"1")</f>
        <v>2</v>
      </c>
      <c r="AC6" s="42">
        <f>COUNTIFS('PEA VOLTA 409 (เปิดแล้ว)'!$G:$G,'นับจำนวน จังหวัด+ตู้+หัว 214'!B6,'PEA VOLTA 409 (เปิดแล้ว)'!U:U,"2")</f>
        <v>2</v>
      </c>
      <c r="AD6" s="42">
        <f>COUNTIFS('PEA VOLTA 409 (เปิดแล้ว)'!$G:$G,'นับจำนวน จังหวัด+ตู้+หัว 214'!B6,'PEA VOLTA 409 (เปิดแล้ว)'!U:U,"3")</f>
        <v>0</v>
      </c>
      <c r="AE6" s="42"/>
      <c r="AF6" s="42">
        <f>COUNTIFS('PEA VOLTA 409 (เปิดแล้ว)'!$G:$G,'นับจำนวน จังหวัด+ตู้+หัว 214'!B6,'PEA VOLTA 409 (เปิดแล้ว)'!V:V,"1")</f>
        <v>0</v>
      </c>
      <c r="AG6" s="42">
        <f>COUNTIFS('PEA VOLTA 409 (เปิดแล้ว)'!$G:$G,'นับจำนวน จังหวัด+ตู้+หัว 214'!B6,'PEA VOLTA 409 (เปิดแล้ว)'!V:V,"2")</f>
        <v>1</v>
      </c>
    </row>
    <row r="7" spans="1:33" ht="21" customHeight="1">
      <c r="A7" s="46">
        <v>5</v>
      </c>
      <c r="B7" s="60" t="s">
        <v>617</v>
      </c>
      <c r="C7" s="46">
        <f>COUNTIFS('PEA VOLTA 409 (เปิดแล้ว)'!$G:$G,'นับจำนวน จังหวัด+ตู้+หัว 214'!B7)</f>
        <v>3</v>
      </c>
      <c r="D7" s="55">
        <f>COUNTIFS('PEA VOLTA 409 (เปิดแล้ว)'!$G:$G,'นับจำนวน จังหวัด+ตู้+หัว 214'!B7,'PEA VOLTA 409 (เปิดแล้ว)'!M:M,"1")</f>
        <v>0</v>
      </c>
      <c r="E7" s="55">
        <f t="shared" si="5"/>
        <v>4</v>
      </c>
      <c r="F7" s="55">
        <f>COUNTIFS('PEA VOLTA 409 (เปิดแล้ว)'!$G:$G,B7,'PEA VOLTA 409 (เปิดแล้ว)'!O:O,"1")</f>
        <v>1</v>
      </c>
      <c r="G7" s="56">
        <f>COUNTIFS('PEA VOLTA 409 (เปิดแล้ว)'!$G:$G,B7,'PEA VOLTA 409 (เปิดแล้ว)'!P:P,"1")</f>
        <v>0</v>
      </c>
      <c r="H7" s="55">
        <f>COUNTIFS('PEA VOLTA 409 (เปิดแล้ว)'!$G:$G,B7,'PEA VOLTA 409 (เปิดแล้ว)'!Q:Q,"1")</f>
        <v>0</v>
      </c>
      <c r="I7" s="57"/>
      <c r="J7" s="57"/>
      <c r="K7" s="58">
        <f>COUNTIFS('PEA VOLTA 409 (เปิดแล้ว)'!$G:$G,B7,'PEA VOLTA 409 (เปิดแล้ว)'!T:T,"1")</f>
        <v>2</v>
      </c>
      <c r="L7" s="55">
        <f t="shared" si="6"/>
        <v>6</v>
      </c>
      <c r="M7" s="55">
        <f t="shared" si="7"/>
        <v>4</v>
      </c>
      <c r="N7" s="57"/>
      <c r="O7" s="57"/>
      <c r="P7" s="59" t="s">
        <v>201</v>
      </c>
      <c r="Q7" s="59">
        <f>COUNTIFS('PEA VOLTA 409 (เปิดแล้ว)'!H:H,"กฟฉ.1")</f>
        <v>38</v>
      </c>
      <c r="R7" s="57"/>
      <c r="S7" s="57"/>
      <c r="T7" s="59"/>
      <c r="U7" s="59"/>
      <c r="V7" s="57"/>
      <c r="W7" s="42"/>
      <c r="X7" s="42"/>
      <c r="Y7" s="42">
        <f>COUNTIFS('PEA VOLTA 409 (เปิดแล้ว)'!$G:$G,'นับจำนวน จังหวัด+ตู้+หัว 214'!B7,'PEA VOLTA 409 (เปิดแล้ว)'!$N:$N,"1")</f>
        <v>0</v>
      </c>
      <c r="Z7" s="42">
        <f>COUNTIFS('PEA VOLTA 409 (เปิดแล้ว)'!$G:$G,'นับจำนวน จังหวัด+ตู้+หัว 214'!B7,'PEA VOLTA 409 (เปิดแล้ว)'!N:N,"2")</f>
        <v>2</v>
      </c>
      <c r="AA7" s="42"/>
      <c r="AB7" s="42">
        <f>COUNTIFS('PEA VOLTA 409 (เปิดแล้ว)'!$G:$G,'นับจำนวน จังหวัด+ตู้+หัว 214'!B7,'PEA VOLTA 409 (เปิดแล้ว)'!U:U,"1")</f>
        <v>0</v>
      </c>
      <c r="AC7" s="42">
        <f>COUNTIFS('PEA VOLTA 409 (เปิดแล้ว)'!$G:$G,'นับจำนวน จังหวัด+ตู้+หัว 214'!B7,'PEA VOLTA 409 (เปิดแล้ว)'!U:U,"2")</f>
        <v>3</v>
      </c>
      <c r="AD7" s="42">
        <f>COUNTIFS('PEA VOLTA 409 (เปิดแล้ว)'!$G:$G,'นับจำนวน จังหวัด+ตู้+หัว 214'!B7,'PEA VOLTA 409 (เปิดแล้ว)'!U:U,"3")</f>
        <v>0</v>
      </c>
      <c r="AE7" s="42"/>
      <c r="AF7" s="42">
        <f>COUNTIFS('PEA VOLTA 409 (เปิดแล้ว)'!$G:$G,'นับจำนวน จังหวัด+ตู้+หัว 214'!B7,'PEA VOLTA 409 (เปิดแล้ว)'!V:V,"1")</f>
        <v>0</v>
      </c>
      <c r="AG7" s="42">
        <f>COUNTIFS('PEA VOLTA 409 (เปิดแล้ว)'!$G:$G,'นับจำนวน จังหวัด+ตู้+หัว 214'!B7,'PEA VOLTA 409 (เปิดแล้ว)'!V:V,"2")</f>
        <v>2</v>
      </c>
    </row>
    <row r="8" spans="1:33" ht="21" customHeight="1">
      <c r="A8" s="46">
        <v>6</v>
      </c>
      <c r="B8" s="62" t="s">
        <v>146</v>
      </c>
      <c r="C8" s="46">
        <f>COUNTIFS('PEA VOLTA 409 (เปิดแล้ว)'!$G:$G,'นับจำนวน จังหวัด+ตู้+หัว 214'!B8)</f>
        <v>4</v>
      </c>
      <c r="D8" s="55">
        <f>COUNTIFS('PEA VOLTA 409 (เปิดแล้ว)'!$G:$G,'นับจำนวน จังหวัด+ตู้+หัว 214'!B8,'PEA VOLTA 409 (เปิดแล้ว)'!M:M,"1")</f>
        <v>1</v>
      </c>
      <c r="E8" s="55">
        <f t="shared" si="5"/>
        <v>4</v>
      </c>
      <c r="F8" s="55">
        <f>COUNTIFS('PEA VOLTA 409 (เปิดแล้ว)'!$G:$G,B8,'PEA VOLTA 409 (เปิดแล้ว)'!O:O,"1")</f>
        <v>1</v>
      </c>
      <c r="G8" s="56">
        <f>COUNTIFS('PEA VOLTA 409 (เปิดแล้ว)'!$G:$G,B8,'PEA VOLTA 409 (เปิดแล้ว)'!P:P,"1")</f>
        <v>0</v>
      </c>
      <c r="H8" s="55">
        <f>COUNTIFS('PEA VOLTA 409 (เปิดแล้ว)'!$G:$G,B8,'PEA VOLTA 409 (เปิดแล้ว)'!Q:Q,"1")</f>
        <v>0</v>
      </c>
      <c r="I8" s="57"/>
      <c r="J8" s="57"/>
      <c r="K8" s="58">
        <f>COUNTIFS('PEA VOLTA 409 (เปิดแล้ว)'!$G:$G,B8,'PEA VOLTA 409 (เปิดแล้ว)'!T:T,"1")</f>
        <v>2</v>
      </c>
      <c r="L8" s="55">
        <f t="shared" si="6"/>
        <v>7</v>
      </c>
      <c r="M8" s="55">
        <f t="shared" si="7"/>
        <v>4</v>
      </c>
      <c r="N8" s="57"/>
      <c r="O8" s="57"/>
      <c r="P8" s="59" t="s">
        <v>53</v>
      </c>
      <c r="Q8" s="59">
        <f>COUNTIFS('PEA VOLTA 409 (เปิดแล้ว)'!H:H,"กฟฉ.2")</f>
        <v>23</v>
      </c>
      <c r="R8" s="57"/>
      <c r="S8" s="57"/>
      <c r="T8" s="59"/>
      <c r="U8" s="59"/>
      <c r="V8" s="57"/>
      <c r="W8" s="42"/>
      <c r="X8" s="42"/>
      <c r="Y8" s="42">
        <f>COUNTIFS('PEA VOLTA 409 (เปิดแล้ว)'!$G:$G,'นับจำนวน จังหวัด+ตู้+หัว 214'!B8,'PEA VOLTA 409 (เปิดแล้ว)'!$N:$N,"1")</f>
        <v>0</v>
      </c>
      <c r="Z8" s="42">
        <f>COUNTIFS('PEA VOLTA 409 (เปิดแล้ว)'!$G:$G,'นับจำนวน จังหวัด+ตู้+หัว 214'!B8,'PEA VOLTA 409 (เปิดแล้ว)'!N:N,"2")</f>
        <v>2</v>
      </c>
      <c r="AA8" s="42"/>
      <c r="AB8" s="42">
        <f>COUNTIFS('PEA VOLTA 409 (เปิดแล้ว)'!$G:$G,'นับจำนวน จังหวัด+ตู้+หัว 214'!B8,'PEA VOLTA 409 (เปิดแล้ว)'!U:U,"1")</f>
        <v>1</v>
      </c>
      <c r="AC8" s="42">
        <f>COUNTIFS('PEA VOLTA 409 (เปิดแล้ว)'!$G:$G,'นับจำนวน จังหวัด+ตู้+หัว 214'!B8,'PEA VOLTA 409 (เปิดแล้ว)'!U:U,"2")</f>
        <v>3</v>
      </c>
      <c r="AD8" s="42">
        <f>COUNTIFS('PEA VOLTA 409 (เปิดแล้ว)'!$G:$G,'นับจำนวน จังหวัด+ตู้+หัว 214'!B8,'PEA VOLTA 409 (เปิดแล้ว)'!U:U,"3")</f>
        <v>0</v>
      </c>
      <c r="AE8" s="42"/>
      <c r="AF8" s="42">
        <f>COUNTIFS('PEA VOLTA 409 (เปิดแล้ว)'!$G:$G,'นับจำนวน จังหวัด+ตู้+หัว 214'!B8,'PEA VOLTA 409 (เปิดแล้ว)'!V:V,"1")</f>
        <v>0</v>
      </c>
      <c r="AG8" s="42">
        <f>COUNTIFS('PEA VOLTA 409 (เปิดแล้ว)'!$G:$G,'นับจำนวน จังหวัด+ตู้+หัว 214'!B8,'PEA VOLTA 409 (เปิดแล้ว)'!V:V,"2")</f>
        <v>2</v>
      </c>
    </row>
    <row r="9" spans="1:33" ht="21" customHeight="1">
      <c r="A9" s="46">
        <v>7</v>
      </c>
      <c r="B9" s="62" t="s">
        <v>1182</v>
      </c>
      <c r="C9" s="46">
        <f>COUNTIFS('PEA VOLTA 409 (เปิดแล้ว)'!$G:$G,'นับจำนวน จังหวัด+ตู้+หัว 214'!B9)</f>
        <v>3</v>
      </c>
      <c r="D9" s="55">
        <f>COUNTIFS('PEA VOLTA 409 (เปิดแล้ว)'!$G:$G,'นับจำนวน จังหวัด+ตู้+หัว 214'!B9,'PEA VOLTA 409 (เปิดแล้ว)'!M:M,"1")</f>
        <v>2</v>
      </c>
      <c r="E9" s="55">
        <f t="shared" si="5"/>
        <v>0</v>
      </c>
      <c r="F9" s="55">
        <f>COUNTIFS('PEA VOLTA 409 (เปิดแล้ว)'!$G:$G,B9,'PEA VOLTA 409 (เปิดแล้ว)'!O:O,"1")</f>
        <v>1</v>
      </c>
      <c r="G9" s="56">
        <f>COUNTIFS('PEA VOLTA 409 (เปิดแล้ว)'!$G:$G,B9,'PEA VOLTA 409 (เปิดแล้ว)'!P:P,"1")</f>
        <v>0</v>
      </c>
      <c r="H9" s="55">
        <f>COUNTIFS('PEA VOLTA 409 (เปิดแล้ว)'!$G:$G,B9,'PEA VOLTA 409 (เปิดแล้ว)'!Q:Q,"1")</f>
        <v>0</v>
      </c>
      <c r="I9" s="57"/>
      <c r="J9" s="57"/>
      <c r="K9" s="58">
        <f>COUNTIFS('PEA VOLTA 409 (เปิดแล้ว)'!$G:$G,B9,'PEA VOLTA 409 (เปิดแล้ว)'!T:T,"1")</f>
        <v>0</v>
      </c>
      <c r="L9" s="55">
        <f t="shared" si="6"/>
        <v>4</v>
      </c>
      <c r="M9" s="55">
        <f t="shared" si="7"/>
        <v>0</v>
      </c>
      <c r="N9" s="57"/>
      <c r="O9" s="57"/>
      <c r="P9" s="59" t="s">
        <v>63</v>
      </c>
      <c r="Q9" s="59">
        <f>COUNTIFS('PEA VOLTA 409 (เปิดแล้ว)'!H:H,"กฟฉ.3")</f>
        <v>28</v>
      </c>
      <c r="R9" s="57"/>
      <c r="S9" s="57"/>
      <c r="T9" s="59" t="s">
        <v>1792</v>
      </c>
      <c r="U9" s="59">
        <f>SUM(U3:U6)</f>
        <v>411</v>
      </c>
      <c r="V9" s="57"/>
      <c r="W9" s="42"/>
      <c r="X9" s="42"/>
      <c r="Y9" s="42">
        <f>COUNTIFS('PEA VOLTA 409 (เปิดแล้ว)'!$G:$G,'นับจำนวน จังหวัด+ตู้+หัว 214'!B9,'PEA VOLTA 409 (เปิดแล้ว)'!$N:$N,"1")</f>
        <v>0</v>
      </c>
      <c r="Z9" s="42">
        <f>COUNTIFS('PEA VOLTA 409 (เปิดแล้ว)'!$G:$G,'นับจำนวน จังหวัด+ตู้+หัว 214'!B9,'PEA VOLTA 409 (เปิดแล้ว)'!N:N,"2")</f>
        <v>0</v>
      </c>
      <c r="AA9" s="42"/>
      <c r="AB9" s="42">
        <f>COUNTIFS('PEA VOLTA 409 (เปิดแล้ว)'!$G:$G,'นับจำนวน จังหวัด+ตู้+หัว 214'!B9,'PEA VOLTA 409 (เปิดแล้ว)'!U:U,"1")</f>
        <v>2</v>
      </c>
      <c r="AC9" s="42">
        <f>COUNTIFS('PEA VOLTA 409 (เปิดแล้ว)'!$G:$G,'นับจำนวน จังหวัด+ตู้+หัว 214'!B9,'PEA VOLTA 409 (เปิดแล้ว)'!U:U,"2")</f>
        <v>1</v>
      </c>
      <c r="AD9" s="42">
        <f>COUNTIFS('PEA VOLTA 409 (เปิดแล้ว)'!$G:$G,'นับจำนวน จังหวัด+ตู้+หัว 214'!B9,'PEA VOLTA 409 (เปิดแล้ว)'!U:U,"3")</f>
        <v>0</v>
      </c>
      <c r="AE9" s="42"/>
      <c r="AF9" s="42">
        <f>COUNTIFS('PEA VOLTA 409 (เปิดแล้ว)'!$G:$G,'นับจำนวน จังหวัด+ตู้+หัว 214'!B9,'PEA VOLTA 409 (เปิดแล้ว)'!V:V,"1")</f>
        <v>0</v>
      </c>
      <c r="AG9" s="42">
        <f>COUNTIFS('PEA VOLTA 409 (เปิดแล้ว)'!$G:$G,'นับจำนวน จังหวัด+ตู้+หัว 214'!B9,'PEA VOLTA 409 (เปิดแล้ว)'!V:V,"2")</f>
        <v>0</v>
      </c>
    </row>
    <row r="10" spans="1:33" ht="21" customHeight="1">
      <c r="A10" s="46">
        <v>8</v>
      </c>
      <c r="B10" s="62" t="s">
        <v>45</v>
      </c>
      <c r="C10" s="46">
        <f>COUNTIFS('PEA VOLTA 409 (เปิดแล้ว)'!$G:$G,'นับจำนวน จังหวัด+ตู้+หัว 214'!B10)</f>
        <v>4</v>
      </c>
      <c r="D10" s="55">
        <f>COUNTIFS('PEA VOLTA 409 (เปิดแล้ว)'!$G:$G,'นับจำนวน จังหวัด+ตู้+หัว 214'!B10,'PEA VOLTA 409 (เปิดแล้ว)'!M:M,"1")</f>
        <v>2</v>
      </c>
      <c r="E10" s="55">
        <f t="shared" si="5"/>
        <v>2</v>
      </c>
      <c r="F10" s="55">
        <f>COUNTIFS('PEA VOLTA 409 (เปิดแล้ว)'!$G:$G,B10,'PEA VOLTA 409 (เปิดแล้ว)'!O:O,"1")</f>
        <v>1</v>
      </c>
      <c r="G10" s="56">
        <f>COUNTIFS('PEA VOLTA 409 (เปิดแล้ว)'!$G:$G,B10,'PEA VOLTA 409 (เปิดแล้ว)'!P:P,"1")</f>
        <v>0</v>
      </c>
      <c r="H10" s="55">
        <f>COUNTIFS('PEA VOLTA 409 (เปิดแล้ว)'!$G:$G,B10,'PEA VOLTA 409 (เปิดแล้ว)'!Q:Q,"1")</f>
        <v>0</v>
      </c>
      <c r="I10" s="57"/>
      <c r="J10" s="57"/>
      <c r="K10" s="58">
        <f>COUNTIFS('PEA VOLTA 409 (เปิดแล้ว)'!$G:$G,B10,'PEA VOLTA 409 (เปิดแล้ว)'!T:T,"1")</f>
        <v>1</v>
      </c>
      <c r="L10" s="55">
        <f t="shared" si="6"/>
        <v>6</v>
      </c>
      <c r="M10" s="55">
        <f t="shared" si="7"/>
        <v>2</v>
      </c>
      <c r="N10" s="57"/>
      <c r="O10" s="57"/>
      <c r="P10" s="59"/>
      <c r="Q10" s="59"/>
      <c r="R10" s="57"/>
      <c r="S10" s="57"/>
      <c r="T10" s="57"/>
      <c r="U10" s="57"/>
      <c r="V10" s="57"/>
      <c r="W10" s="42"/>
      <c r="X10" s="42"/>
      <c r="Y10" s="42">
        <f>COUNTIFS('PEA VOLTA 409 (เปิดแล้ว)'!$G:$G,'นับจำนวน จังหวัด+ตู้+หัว 214'!B10,'PEA VOLTA 409 (เปิดแล้ว)'!$N:$N,"1")</f>
        <v>0</v>
      </c>
      <c r="Z10" s="42">
        <f>COUNTIFS('PEA VOLTA 409 (เปิดแล้ว)'!$G:$G,'นับจำนวน จังหวัด+ตู้+หัว 214'!B10,'PEA VOLTA 409 (เปิดแล้ว)'!N:N,"2")</f>
        <v>1</v>
      </c>
      <c r="AA10" s="42"/>
      <c r="AB10" s="42">
        <f>COUNTIFS('PEA VOLTA 409 (เปิดแล้ว)'!$G:$G,'นับจำนวน จังหวัด+ตู้+หัว 214'!B10,'PEA VOLTA 409 (เปิดแล้ว)'!U:U,"1")</f>
        <v>2</v>
      </c>
      <c r="AC10" s="42">
        <f>COUNTIFS('PEA VOLTA 409 (เปิดแล้ว)'!$G:$G,'นับจำนวน จังหวัด+ตู้+หัว 214'!B10,'PEA VOLTA 409 (เปิดแล้ว)'!U:U,"2")</f>
        <v>2</v>
      </c>
      <c r="AD10" s="42">
        <f>COUNTIFS('PEA VOLTA 409 (เปิดแล้ว)'!$G:$G,'นับจำนวน จังหวัด+ตู้+หัว 214'!B10,'PEA VOLTA 409 (เปิดแล้ว)'!U:U,"3")</f>
        <v>0</v>
      </c>
      <c r="AE10" s="42"/>
      <c r="AF10" s="42">
        <f>COUNTIFS('PEA VOLTA 409 (เปิดแล้ว)'!$G:$G,'นับจำนวน จังหวัด+ตู้+หัว 214'!B10,'PEA VOLTA 409 (เปิดแล้ว)'!V:V,"1")</f>
        <v>0</v>
      </c>
      <c r="AG10" s="42">
        <f>COUNTIFS('PEA VOLTA 409 (เปิดแล้ว)'!$G:$G,'นับจำนวน จังหวัด+ตู้+หัว 214'!B10,'PEA VOLTA 409 (เปิดแล้ว)'!V:V,"2")</f>
        <v>1</v>
      </c>
    </row>
    <row r="11" spans="1:33" ht="21" customHeight="1">
      <c r="A11" s="46">
        <v>9</v>
      </c>
      <c r="B11" s="62" t="s">
        <v>171</v>
      </c>
      <c r="C11" s="46">
        <f>COUNTIFS('PEA VOLTA 409 (เปิดแล้ว)'!$G:$G,'นับจำนวน จังหวัด+ตู้+หัว 214'!B11)</f>
        <v>3</v>
      </c>
      <c r="D11" s="55">
        <f>COUNTIFS('PEA VOLTA 409 (เปิดแล้ว)'!$G:$G,'นับจำนวน จังหวัด+ตู้+หัว 214'!B11,'PEA VOLTA 409 (เปิดแล้ว)'!M:M,"1")</f>
        <v>1</v>
      </c>
      <c r="E11" s="55">
        <f t="shared" si="5"/>
        <v>4</v>
      </c>
      <c r="F11" s="55">
        <f>COUNTIFS('PEA VOLTA 409 (เปิดแล้ว)'!$G:$G,B11,'PEA VOLTA 409 (เปิดแล้ว)'!O:O,"1")</f>
        <v>0</v>
      </c>
      <c r="G11" s="56">
        <f>COUNTIFS('PEA VOLTA 409 (เปิดแล้ว)'!$G:$G,B11,'PEA VOLTA 409 (เปิดแล้ว)'!P:P,"1")</f>
        <v>0</v>
      </c>
      <c r="H11" s="55">
        <f>COUNTIFS('PEA VOLTA 409 (เปิดแล้ว)'!$G:$G,B11,'PEA VOLTA 409 (เปิดแล้ว)'!Q:Q,"1")</f>
        <v>0</v>
      </c>
      <c r="I11" s="57"/>
      <c r="J11" s="57"/>
      <c r="K11" s="58">
        <f>COUNTIFS('PEA VOLTA 409 (เปิดแล้ว)'!$G:$G,B11,'PEA VOLTA 409 (เปิดแล้ว)'!T:T,"1")</f>
        <v>2</v>
      </c>
      <c r="L11" s="55">
        <f t="shared" si="6"/>
        <v>5</v>
      </c>
      <c r="M11" s="55">
        <f t="shared" si="7"/>
        <v>4</v>
      </c>
      <c r="N11" s="57"/>
      <c r="O11" s="57"/>
      <c r="P11" s="59" t="s">
        <v>76</v>
      </c>
      <c r="Q11" s="59">
        <f>COUNTIFS('PEA VOLTA 409 (เปิดแล้ว)'!H:H,"กฟก.1")</f>
        <v>39</v>
      </c>
      <c r="R11" s="57"/>
      <c r="S11" s="57"/>
      <c r="T11" s="57"/>
      <c r="U11" s="57"/>
      <c r="V11" s="57"/>
      <c r="W11" s="42"/>
      <c r="X11" s="42"/>
      <c r="Y11" s="42">
        <f>COUNTIFS('PEA VOLTA 409 (เปิดแล้ว)'!$G:$G,'นับจำนวน จังหวัด+ตู้+หัว 214'!B11,'PEA VOLTA 409 (เปิดแล้ว)'!$N:$N,"1")</f>
        <v>0</v>
      </c>
      <c r="Z11" s="42">
        <f>COUNTIFS('PEA VOLTA 409 (เปิดแล้ว)'!$G:$G,'นับจำนวน จังหวัด+ตู้+หัว 214'!B11,'PEA VOLTA 409 (เปิดแล้ว)'!N:N,"2")</f>
        <v>2</v>
      </c>
      <c r="AA11" s="42"/>
      <c r="AB11" s="42">
        <f>COUNTIFS('PEA VOLTA 409 (เปิดแล้ว)'!$G:$G,'นับจำนวน จังหวัด+ตู้+หัว 214'!B11,'PEA VOLTA 409 (เปิดแล้ว)'!U:U,"1")</f>
        <v>1</v>
      </c>
      <c r="AC11" s="42">
        <f>COUNTIFS('PEA VOLTA 409 (เปิดแล้ว)'!$G:$G,'นับจำนวน จังหวัด+ตู้+หัว 214'!B11,'PEA VOLTA 409 (เปิดแล้ว)'!U:U,"2")</f>
        <v>2</v>
      </c>
      <c r="AD11" s="42">
        <f>COUNTIFS('PEA VOLTA 409 (เปิดแล้ว)'!$G:$G,'นับจำนวน จังหวัด+ตู้+หัว 214'!B11,'PEA VOLTA 409 (เปิดแล้ว)'!U:U,"3")</f>
        <v>0</v>
      </c>
      <c r="AE11" s="42"/>
      <c r="AF11" s="42">
        <f>COUNTIFS('PEA VOLTA 409 (เปิดแล้ว)'!$G:$G,'นับจำนวน จังหวัด+ตู้+หัว 214'!B11,'PEA VOLTA 409 (เปิดแล้ว)'!V:V,"1")</f>
        <v>0</v>
      </c>
      <c r="AG11" s="42">
        <f>COUNTIFS('PEA VOLTA 409 (เปิดแล้ว)'!$G:$G,'นับจำนวน จังหวัด+ตู้+หัว 214'!B11,'PEA VOLTA 409 (เปิดแล้ว)'!V:V,"2")</f>
        <v>2</v>
      </c>
    </row>
    <row r="12" spans="1:33" ht="21" customHeight="1">
      <c r="A12" s="46">
        <v>10</v>
      </c>
      <c r="B12" s="60" t="s">
        <v>628</v>
      </c>
      <c r="C12" s="46">
        <f>COUNTIFS('PEA VOLTA 409 (เปิดแล้ว)'!$G:$G,'นับจำนวน จังหวัด+ตู้+หัว 214'!B12)</f>
        <v>3</v>
      </c>
      <c r="D12" s="55">
        <f>COUNTIFS('PEA VOLTA 409 (เปิดแล้ว)'!$G:$G,'นับจำนวน จังหวัด+ตู้+หัว 214'!B12,'PEA VOLTA 409 (เปิดแล้ว)'!M:M,"1")</f>
        <v>0</v>
      </c>
      <c r="E12" s="55">
        <f t="shared" si="5"/>
        <v>6</v>
      </c>
      <c r="F12" s="55">
        <f>COUNTIFS('PEA VOLTA 409 (เปิดแล้ว)'!$G:$G,B12,'PEA VOLTA 409 (เปิดแล้ว)'!O:O,"1")</f>
        <v>0</v>
      </c>
      <c r="G12" s="56">
        <f>COUNTIFS('PEA VOLTA 409 (เปิดแล้ว)'!$G:$G,B12,'PEA VOLTA 409 (เปิดแล้ว)'!P:P,"1")</f>
        <v>0</v>
      </c>
      <c r="H12" s="55">
        <f>COUNTIFS('PEA VOLTA 409 (เปิดแล้ว)'!$G:$G,B12,'PEA VOLTA 409 (เปิดแล้ว)'!Q:Q,"1")</f>
        <v>0</v>
      </c>
      <c r="I12" s="57"/>
      <c r="J12" s="57"/>
      <c r="K12" s="58">
        <f>COUNTIFS('PEA VOLTA 409 (เปิดแล้ว)'!$G:$G,B12,'PEA VOLTA 409 (เปิดแล้ว)'!T:T,"1")</f>
        <v>3</v>
      </c>
      <c r="L12" s="55">
        <f t="shared" si="6"/>
        <v>6</v>
      </c>
      <c r="M12" s="55">
        <f t="shared" si="7"/>
        <v>6</v>
      </c>
      <c r="N12" s="57"/>
      <c r="O12" s="57"/>
      <c r="P12" s="59" t="s">
        <v>93</v>
      </c>
      <c r="Q12" s="59">
        <f>COUNTIFS('PEA VOLTA 409 (เปิดแล้ว)'!H:H,"กฟก.2")</f>
        <v>56</v>
      </c>
      <c r="R12" s="57"/>
      <c r="S12" s="57"/>
      <c r="T12" s="57"/>
      <c r="U12" s="57"/>
      <c r="V12" s="57"/>
      <c r="W12" s="42"/>
      <c r="X12" s="42"/>
      <c r="Y12" s="42">
        <f>COUNTIFS('PEA VOLTA 409 (เปิดแล้ว)'!$G:$G,'นับจำนวน จังหวัด+ตู้+หัว 214'!B12,'PEA VOLTA 409 (เปิดแล้ว)'!$N:$N,"1")</f>
        <v>0</v>
      </c>
      <c r="Z12" s="42">
        <f>COUNTIFS('PEA VOLTA 409 (เปิดแล้ว)'!$G:$G,'นับจำนวน จังหวัด+ตู้+หัว 214'!B12,'PEA VOLTA 409 (เปิดแล้ว)'!N:N,"2")</f>
        <v>3</v>
      </c>
      <c r="AA12" s="42"/>
      <c r="AB12" s="42">
        <f>COUNTIFS('PEA VOLTA 409 (เปิดแล้ว)'!$G:$G,'นับจำนวน จังหวัด+ตู้+หัว 214'!B12,'PEA VOLTA 409 (เปิดแล้ว)'!U:U,"1")</f>
        <v>0</v>
      </c>
      <c r="AC12" s="42">
        <f>COUNTIFS('PEA VOLTA 409 (เปิดแล้ว)'!$G:$G,'นับจำนวน จังหวัด+ตู้+หัว 214'!B12,'PEA VOLTA 409 (เปิดแล้ว)'!U:U,"2")</f>
        <v>3</v>
      </c>
      <c r="AD12" s="42">
        <f>COUNTIFS('PEA VOLTA 409 (เปิดแล้ว)'!$G:$G,'นับจำนวน จังหวัด+ตู้+หัว 214'!B12,'PEA VOLTA 409 (เปิดแล้ว)'!U:U,"3")</f>
        <v>0</v>
      </c>
      <c r="AE12" s="42"/>
      <c r="AF12" s="42">
        <f>COUNTIFS('PEA VOLTA 409 (เปิดแล้ว)'!$G:$G,'นับจำนวน จังหวัด+ตู้+หัว 214'!B12,'PEA VOLTA 409 (เปิดแล้ว)'!V:V,"1")</f>
        <v>0</v>
      </c>
      <c r="AG12" s="42">
        <f>COUNTIFS('PEA VOLTA 409 (เปิดแล้ว)'!$G:$G,'นับจำนวน จังหวัด+ตู้+หัว 214'!B12,'PEA VOLTA 409 (เปิดแล้ว)'!V:V,"2")</f>
        <v>3</v>
      </c>
    </row>
    <row r="13" spans="1:33" ht="21" customHeight="1">
      <c r="A13" s="46">
        <v>11</v>
      </c>
      <c r="B13" s="62" t="s">
        <v>176</v>
      </c>
      <c r="C13" s="46">
        <f>COUNTIFS('PEA VOLTA 409 (เปิดแล้ว)'!$G:$G,'นับจำนวน จังหวัด+ตู้+หัว 214'!B13)</f>
        <v>4</v>
      </c>
      <c r="D13" s="55">
        <f>COUNTIFS('PEA VOLTA 409 (เปิดแล้ว)'!$G:$G,'นับจำนวน จังหวัด+ตู้+หัว 214'!B13,'PEA VOLTA 409 (เปิดแล้ว)'!M:M,"1")</f>
        <v>2</v>
      </c>
      <c r="E13" s="55">
        <f t="shared" si="5"/>
        <v>2</v>
      </c>
      <c r="F13" s="55">
        <f>COUNTIFS('PEA VOLTA 409 (เปิดแล้ว)'!$G:$G,B13,'PEA VOLTA 409 (เปิดแล้ว)'!O:O,"1")</f>
        <v>1</v>
      </c>
      <c r="G13" s="56">
        <f>COUNTIFS('PEA VOLTA 409 (เปิดแล้ว)'!$G:$G,B13,'PEA VOLTA 409 (เปิดแล้ว)'!P:P,"1")</f>
        <v>0</v>
      </c>
      <c r="H13" s="55">
        <f>COUNTIFS('PEA VOLTA 409 (เปิดแล้ว)'!$G:$G,B13,'PEA VOLTA 409 (เปิดแล้ว)'!Q:Q,"1")</f>
        <v>0</v>
      </c>
      <c r="I13" s="57"/>
      <c r="J13" s="57"/>
      <c r="K13" s="58">
        <f>COUNTIFS('PEA VOLTA 409 (เปิดแล้ว)'!$G:$G,B13,'PEA VOLTA 409 (เปิดแล้ว)'!T:T,"1")</f>
        <v>1</v>
      </c>
      <c r="L13" s="55">
        <f t="shared" si="6"/>
        <v>6</v>
      </c>
      <c r="M13" s="55">
        <f t="shared" si="7"/>
        <v>2</v>
      </c>
      <c r="N13" s="57"/>
      <c r="O13" s="57"/>
      <c r="P13" s="59" t="s">
        <v>104</v>
      </c>
      <c r="Q13" s="59">
        <f>COUNTIFS('PEA VOLTA 409 (เปิดแล้ว)'!H:H,"กฟก.3")</f>
        <v>31</v>
      </c>
      <c r="R13" s="57"/>
      <c r="S13" s="57"/>
      <c r="T13" s="57"/>
      <c r="U13" s="57"/>
      <c r="V13" s="57"/>
      <c r="W13" s="42"/>
      <c r="X13" s="42"/>
      <c r="Y13" s="42">
        <f>COUNTIFS('PEA VOLTA 409 (เปิดแล้ว)'!$G:$G,'นับจำนวน จังหวัด+ตู้+หัว 214'!B13,'PEA VOLTA 409 (เปิดแล้ว)'!$N:$N,"1")</f>
        <v>0</v>
      </c>
      <c r="Z13" s="42">
        <f>COUNTIFS('PEA VOLTA 409 (เปิดแล้ว)'!$G:$G,'นับจำนวน จังหวัด+ตู้+หัว 214'!B13,'PEA VOLTA 409 (เปิดแล้ว)'!N:N,"2")</f>
        <v>1</v>
      </c>
      <c r="AA13" s="42"/>
      <c r="AB13" s="42">
        <f>COUNTIFS('PEA VOLTA 409 (เปิดแล้ว)'!$G:$G,'นับจำนวน จังหวัด+ตู้+หัว 214'!B13,'PEA VOLTA 409 (เปิดแล้ว)'!U:U,"1")</f>
        <v>2</v>
      </c>
      <c r="AC13" s="42">
        <f>COUNTIFS('PEA VOLTA 409 (เปิดแล้ว)'!$G:$G,'นับจำนวน จังหวัด+ตู้+หัว 214'!B13,'PEA VOLTA 409 (เปิดแล้ว)'!U:U,"2")</f>
        <v>2</v>
      </c>
      <c r="AD13" s="42">
        <f>COUNTIFS('PEA VOLTA 409 (เปิดแล้ว)'!$G:$G,'นับจำนวน จังหวัด+ตู้+หัว 214'!B13,'PEA VOLTA 409 (เปิดแล้ว)'!U:U,"3")</f>
        <v>0</v>
      </c>
      <c r="AE13" s="42"/>
      <c r="AF13" s="42">
        <f>COUNTIFS('PEA VOLTA 409 (เปิดแล้ว)'!$G:$G,'นับจำนวน จังหวัด+ตู้+หัว 214'!B13,'PEA VOLTA 409 (เปิดแล้ว)'!V:V,"1")</f>
        <v>0</v>
      </c>
      <c r="AG13" s="42">
        <f>COUNTIFS('PEA VOLTA 409 (เปิดแล้ว)'!$G:$G,'นับจำนวน จังหวัด+ตู้+หัว 214'!B13,'PEA VOLTA 409 (เปิดแล้ว)'!V:V,"2")</f>
        <v>1</v>
      </c>
    </row>
    <row r="14" spans="1:33" ht="21" customHeight="1">
      <c r="A14" s="46">
        <v>12</v>
      </c>
      <c r="B14" s="54" t="s">
        <v>152</v>
      </c>
      <c r="C14" s="46">
        <f>COUNTIFS('PEA VOLTA 409 (เปิดแล้ว)'!$G:$G,'นับจำนวน จังหวัด+ตู้+หัว 214'!B14)</f>
        <v>5</v>
      </c>
      <c r="D14" s="55">
        <f>COUNTIFS('PEA VOLTA 409 (เปิดแล้ว)'!$G:$G,'นับจำนวน จังหวัด+ตู้+หัว 214'!B14,'PEA VOLTA 409 (เปิดแล้ว)'!M:M,"1")</f>
        <v>0</v>
      </c>
      <c r="E14" s="55">
        <f t="shared" si="5"/>
        <v>4</v>
      </c>
      <c r="F14" s="55">
        <f>COUNTIFS('PEA VOLTA 409 (เปิดแล้ว)'!$G:$G,B14,'PEA VOLTA 409 (เปิดแล้ว)'!O:O,"1")</f>
        <v>3</v>
      </c>
      <c r="G14" s="56">
        <f>COUNTIFS('PEA VOLTA 409 (เปิดแล้ว)'!$G:$G,B14,'PEA VOLTA 409 (เปิดแล้ว)'!P:P,"1")</f>
        <v>0</v>
      </c>
      <c r="H14" s="55">
        <f>COUNTIFS('PEA VOLTA 409 (เปิดแล้ว)'!$G:$G,B14,'PEA VOLTA 409 (เปิดแล้ว)'!Q:Q,"1")</f>
        <v>0</v>
      </c>
      <c r="I14" s="57"/>
      <c r="J14" s="57"/>
      <c r="K14" s="58">
        <f>COUNTIFS('PEA VOLTA 409 (เปิดแล้ว)'!$G:$G,B14,'PEA VOLTA 409 (เปิดแล้ว)'!T:T,"1")</f>
        <v>2</v>
      </c>
      <c r="L14" s="55">
        <f t="shared" si="6"/>
        <v>10</v>
      </c>
      <c r="M14" s="55">
        <f t="shared" si="7"/>
        <v>4</v>
      </c>
      <c r="N14" s="57"/>
      <c r="O14" s="57"/>
      <c r="P14" s="59"/>
      <c r="Q14" s="59"/>
      <c r="R14" s="57"/>
      <c r="S14" s="57"/>
      <c r="T14" s="57"/>
      <c r="U14" s="57"/>
      <c r="V14" s="57"/>
      <c r="W14" s="42"/>
      <c r="X14" s="42"/>
      <c r="Y14" s="42">
        <f>COUNTIFS('PEA VOLTA 409 (เปิดแล้ว)'!$G:$G,'นับจำนวน จังหวัด+ตู้+หัว 214'!B14,'PEA VOLTA 409 (เปิดแล้ว)'!$N:$N,"1")</f>
        <v>0</v>
      </c>
      <c r="Z14" s="42">
        <f>COUNTIFS('PEA VOLTA 409 (เปิดแล้ว)'!$G:$G,'นับจำนวน จังหวัด+ตู้+หัว 214'!B14,'PEA VOLTA 409 (เปิดแล้ว)'!N:N,"2")</f>
        <v>2</v>
      </c>
      <c r="AA14" s="42"/>
      <c r="AB14" s="42">
        <f>COUNTIFS('PEA VOLTA 409 (เปิดแล้ว)'!$G:$G,'นับจำนวน จังหวัด+ตู้+หัว 214'!B14,'PEA VOLTA 409 (เปิดแล้ว)'!U:U,"1")</f>
        <v>0</v>
      </c>
      <c r="AC14" s="42">
        <f>COUNTIFS('PEA VOLTA 409 (เปิดแล้ว)'!$G:$G,'นับจำนวน จังหวัด+ตู้+หัว 214'!B14,'PEA VOLTA 409 (เปิดแล้ว)'!U:U,"2")</f>
        <v>5</v>
      </c>
      <c r="AD14" s="42">
        <f>COUNTIFS('PEA VOLTA 409 (เปิดแล้ว)'!$G:$G,'นับจำนวน จังหวัด+ตู้+หัว 214'!B14,'PEA VOLTA 409 (เปิดแล้ว)'!U:U,"3")</f>
        <v>0</v>
      </c>
      <c r="AE14" s="42"/>
      <c r="AF14" s="42">
        <f>COUNTIFS('PEA VOLTA 409 (เปิดแล้ว)'!$G:$G,'นับจำนวน จังหวัด+ตู้+หัว 214'!B14,'PEA VOLTA 409 (เปิดแล้ว)'!V:V,"1")</f>
        <v>0</v>
      </c>
      <c r="AG14" s="42">
        <f>COUNTIFS('PEA VOLTA 409 (เปิดแล้ว)'!$G:$G,'นับจำนวน จังหวัด+ตู้+หัว 214'!B14,'PEA VOLTA 409 (เปิดแล้ว)'!V:V,"2")</f>
        <v>2</v>
      </c>
    </row>
    <row r="15" spans="1:33" ht="21" customHeight="1">
      <c r="A15" s="46">
        <v>13</v>
      </c>
      <c r="B15" s="60" t="s">
        <v>160</v>
      </c>
      <c r="C15" s="46">
        <f>COUNTIFS('PEA VOLTA 409 (เปิดแล้ว)'!$G:$G,'นับจำนวน จังหวัด+ตู้+หัว 214'!B15)</f>
        <v>2</v>
      </c>
      <c r="D15" s="55">
        <f>COUNTIFS('PEA VOLTA 409 (เปิดแล้ว)'!$G:$G,'นับจำนวน จังหวัด+ตู้+หัว 214'!B15,'PEA VOLTA 409 (เปิดแล้ว)'!M:M,"1")</f>
        <v>1</v>
      </c>
      <c r="E15" s="55">
        <f t="shared" si="5"/>
        <v>2</v>
      </c>
      <c r="F15" s="55">
        <f>COUNTIFS('PEA VOLTA 409 (เปิดแล้ว)'!$G:$G,B15,'PEA VOLTA 409 (เปิดแล้ว)'!O:O,"1")</f>
        <v>0</v>
      </c>
      <c r="G15" s="56">
        <f>COUNTIFS('PEA VOLTA 409 (เปิดแล้ว)'!$G:$G,B15,'PEA VOLTA 409 (เปิดแล้ว)'!P:P,"1")</f>
        <v>0</v>
      </c>
      <c r="H15" s="55">
        <f>COUNTIFS('PEA VOLTA 409 (เปิดแล้ว)'!$G:$G,B15,'PEA VOLTA 409 (เปิดแล้ว)'!Q:Q,"1")</f>
        <v>0</v>
      </c>
      <c r="I15" s="57"/>
      <c r="J15" s="57"/>
      <c r="K15" s="58">
        <f>COUNTIFS('PEA VOLTA 409 (เปิดแล้ว)'!$G:$G,B15,'PEA VOLTA 409 (เปิดแล้ว)'!T:T,"1")</f>
        <v>1</v>
      </c>
      <c r="L15" s="55">
        <f t="shared" si="6"/>
        <v>3</v>
      </c>
      <c r="M15" s="55">
        <f t="shared" si="7"/>
        <v>2</v>
      </c>
      <c r="N15" s="57"/>
      <c r="O15" s="57"/>
      <c r="P15" s="59" t="s">
        <v>116</v>
      </c>
      <c r="Q15" s="59">
        <f>COUNTIFS('PEA VOLTA 409 (เปิดแล้ว)'!H:H,"กฟต.1")</f>
        <v>33</v>
      </c>
      <c r="R15" s="57"/>
      <c r="S15" s="57"/>
      <c r="T15" s="57"/>
      <c r="U15" s="57"/>
      <c r="V15" s="57"/>
      <c r="W15" s="42"/>
      <c r="X15" s="42"/>
      <c r="Y15" s="42">
        <f>COUNTIFS('PEA VOLTA 409 (เปิดแล้ว)'!$G:$G,'นับจำนวน จังหวัด+ตู้+หัว 214'!B15,'PEA VOLTA 409 (เปิดแล้ว)'!$N:$N,"1")</f>
        <v>0</v>
      </c>
      <c r="Z15" s="42">
        <f>COUNTIFS('PEA VOLTA 409 (เปิดแล้ว)'!$G:$G,'นับจำนวน จังหวัด+ตู้+หัว 214'!B15,'PEA VOLTA 409 (เปิดแล้ว)'!N:N,"2")</f>
        <v>1</v>
      </c>
      <c r="AA15" s="42"/>
      <c r="AB15" s="42">
        <f>COUNTIFS('PEA VOLTA 409 (เปิดแล้ว)'!$G:$G,'นับจำนวน จังหวัด+ตู้+หัว 214'!B15,'PEA VOLTA 409 (เปิดแล้ว)'!U:U,"1")</f>
        <v>1</v>
      </c>
      <c r="AC15" s="42">
        <f>COUNTIFS('PEA VOLTA 409 (เปิดแล้ว)'!$G:$G,'นับจำนวน จังหวัด+ตู้+หัว 214'!B15,'PEA VOLTA 409 (เปิดแล้ว)'!U:U,"2")</f>
        <v>1</v>
      </c>
      <c r="AD15" s="42">
        <f>COUNTIFS('PEA VOLTA 409 (เปิดแล้ว)'!$G:$G,'นับจำนวน จังหวัด+ตู้+หัว 214'!B15,'PEA VOLTA 409 (เปิดแล้ว)'!U:U,"3")</f>
        <v>0</v>
      </c>
      <c r="AE15" s="42"/>
      <c r="AF15" s="42">
        <f>COUNTIFS('PEA VOLTA 409 (เปิดแล้ว)'!$G:$G,'นับจำนวน จังหวัด+ตู้+หัว 214'!B15,'PEA VOLTA 409 (เปิดแล้ว)'!V:V,"1")</f>
        <v>0</v>
      </c>
      <c r="AG15" s="42">
        <f>COUNTIFS('PEA VOLTA 409 (เปิดแล้ว)'!$G:$G,'นับจำนวน จังหวัด+ตู้+หัว 214'!B15,'PEA VOLTA 409 (เปิดแล้ว)'!V:V,"2")</f>
        <v>1</v>
      </c>
    </row>
    <row r="16" spans="1:33" ht="21" customHeight="1">
      <c r="A16" s="46">
        <v>14</v>
      </c>
      <c r="B16" s="60" t="s">
        <v>823</v>
      </c>
      <c r="C16" s="46">
        <f>COUNTIFS('PEA VOLTA 409 (เปิดแล้ว)'!$G:$G,'นับจำนวน จังหวัด+ตู้+หัว 214'!B16)</f>
        <v>3</v>
      </c>
      <c r="D16" s="55">
        <f>COUNTIFS('PEA VOLTA 409 (เปิดแล้ว)'!$G:$G,'นับจำนวน จังหวัด+ตู้+หัว 214'!B16,'PEA VOLTA 409 (เปิดแล้ว)'!M:M,"1")</f>
        <v>2</v>
      </c>
      <c r="E16" s="55">
        <f t="shared" si="5"/>
        <v>2</v>
      </c>
      <c r="F16" s="55">
        <f>COUNTIFS('PEA VOLTA 409 (เปิดแล้ว)'!$G:$G,B16,'PEA VOLTA 409 (เปิดแล้ว)'!O:O,"1")</f>
        <v>0</v>
      </c>
      <c r="G16" s="56">
        <f>COUNTIFS('PEA VOLTA 409 (เปิดแล้ว)'!$G:$G,B16,'PEA VOLTA 409 (เปิดแล้ว)'!P:P,"1")</f>
        <v>0</v>
      </c>
      <c r="H16" s="55">
        <f>COUNTIFS('PEA VOLTA 409 (เปิดแล้ว)'!$G:$G,B16,'PEA VOLTA 409 (เปิดแล้ว)'!Q:Q,"1")</f>
        <v>0</v>
      </c>
      <c r="I16" s="57"/>
      <c r="J16" s="57"/>
      <c r="K16" s="58">
        <f>COUNTIFS('PEA VOLTA 409 (เปิดแล้ว)'!$G:$G,B16,'PEA VOLTA 409 (เปิดแล้ว)'!T:T,"1")</f>
        <v>1</v>
      </c>
      <c r="L16" s="55">
        <f t="shared" si="6"/>
        <v>4</v>
      </c>
      <c r="M16" s="55">
        <f t="shared" si="7"/>
        <v>2</v>
      </c>
      <c r="N16" s="57"/>
      <c r="O16" s="57"/>
      <c r="P16" s="59" t="s">
        <v>355</v>
      </c>
      <c r="Q16" s="59">
        <f>COUNTIFS('PEA VOLTA 409 (เปิดแล้ว)'!H:H,"กฟต.2")</f>
        <v>44</v>
      </c>
      <c r="R16" s="57"/>
      <c r="S16" s="57"/>
      <c r="T16" s="57"/>
      <c r="U16" s="57"/>
      <c r="V16" s="57"/>
      <c r="W16" s="42"/>
      <c r="X16" s="42"/>
      <c r="Y16" s="42">
        <f>COUNTIFS('PEA VOLTA 409 (เปิดแล้ว)'!$G:$G,'นับจำนวน จังหวัด+ตู้+หัว 214'!B16,'PEA VOLTA 409 (เปิดแล้ว)'!$N:$N,"1")</f>
        <v>0</v>
      </c>
      <c r="Z16" s="42">
        <f>COUNTIFS('PEA VOLTA 409 (เปิดแล้ว)'!$G:$G,'นับจำนวน จังหวัด+ตู้+หัว 214'!B16,'PEA VOLTA 409 (เปิดแล้ว)'!N:N,"2")</f>
        <v>1</v>
      </c>
      <c r="AA16" s="42"/>
      <c r="AB16" s="42">
        <f>COUNTIFS('PEA VOLTA 409 (เปิดแล้ว)'!$G:$G,'นับจำนวน จังหวัด+ตู้+หัว 214'!B16,'PEA VOLTA 409 (เปิดแล้ว)'!U:U,"1")</f>
        <v>2</v>
      </c>
      <c r="AC16" s="42">
        <f>COUNTIFS('PEA VOLTA 409 (เปิดแล้ว)'!$G:$G,'นับจำนวน จังหวัด+ตู้+หัว 214'!B16,'PEA VOLTA 409 (เปิดแล้ว)'!U:U,"2")</f>
        <v>1</v>
      </c>
      <c r="AD16" s="42">
        <f>COUNTIFS('PEA VOLTA 409 (เปิดแล้ว)'!$G:$G,'นับจำนวน จังหวัด+ตู้+หัว 214'!B16,'PEA VOLTA 409 (เปิดแล้ว)'!U:U,"3")</f>
        <v>0</v>
      </c>
      <c r="AE16" s="42"/>
      <c r="AF16" s="42">
        <f>COUNTIFS('PEA VOLTA 409 (เปิดแล้ว)'!$G:$G,'นับจำนวน จังหวัด+ตู้+หัว 214'!B16,'PEA VOLTA 409 (เปิดแล้ว)'!V:V,"1")</f>
        <v>0</v>
      </c>
      <c r="AG16" s="42">
        <f>COUNTIFS('PEA VOLTA 409 (เปิดแล้ว)'!$G:$G,'นับจำนวน จังหวัด+ตู้+หัว 214'!B16,'PEA VOLTA 409 (เปิดแล้ว)'!V:V,"2")</f>
        <v>1</v>
      </c>
    </row>
    <row r="17" spans="1:33" ht="21" customHeight="1">
      <c r="A17" s="46">
        <v>15</v>
      </c>
      <c r="B17" s="60" t="s">
        <v>622</v>
      </c>
      <c r="C17" s="46">
        <f>COUNTIFS('PEA VOLTA 409 (เปิดแล้ว)'!$G:$G,'นับจำนวน จังหวัด+ตู้+หัว 214'!B17)</f>
        <v>1</v>
      </c>
      <c r="D17" s="55">
        <f>COUNTIFS('PEA VOLTA 409 (เปิดแล้ว)'!$G:$G,'นับจำนวน จังหวัด+ตู้+หัว 214'!B17,'PEA VOLTA 409 (เปิดแล้ว)'!M:M,"1")</f>
        <v>0</v>
      </c>
      <c r="E17" s="55">
        <f t="shared" si="5"/>
        <v>2</v>
      </c>
      <c r="F17" s="55">
        <f>COUNTIFS('PEA VOLTA 409 (เปิดแล้ว)'!$G:$G,B17,'PEA VOLTA 409 (เปิดแล้ว)'!O:O,"1")</f>
        <v>0</v>
      </c>
      <c r="G17" s="56">
        <f>COUNTIFS('PEA VOLTA 409 (เปิดแล้ว)'!$G:$G,B17,'PEA VOLTA 409 (เปิดแล้ว)'!P:P,"1")</f>
        <v>0</v>
      </c>
      <c r="H17" s="55">
        <f>COUNTIFS('PEA VOLTA 409 (เปิดแล้ว)'!$G:$G,B17,'PEA VOLTA 409 (เปิดแล้ว)'!Q:Q,"1")</f>
        <v>0</v>
      </c>
      <c r="I17" s="57"/>
      <c r="J17" s="57"/>
      <c r="K17" s="58">
        <f>COUNTIFS('PEA VOLTA 409 (เปิดแล้ว)'!$G:$G,B17,'PEA VOLTA 409 (เปิดแล้ว)'!T:T,"1")</f>
        <v>1</v>
      </c>
      <c r="L17" s="55">
        <f t="shared" si="6"/>
        <v>2</v>
      </c>
      <c r="M17" s="55">
        <f t="shared" si="7"/>
        <v>2</v>
      </c>
      <c r="N17" s="57"/>
      <c r="O17" s="57"/>
      <c r="P17" s="59" t="s">
        <v>401</v>
      </c>
      <c r="Q17" s="59">
        <f>COUNTIFS('PEA VOLTA 409 (เปิดแล้ว)'!H:H,"กฟต.3")</f>
        <v>22</v>
      </c>
      <c r="R17" s="57"/>
      <c r="S17" s="57"/>
      <c r="T17" s="57"/>
      <c r="U17" s="57"/>
      <c r="V17" s="57"/>
      <c r="W17" s="42"/>
      <c r="X17" s="42"/>
      <c r="Y17" s="42">
        <f>COUNTIFS('PEA VOLTA 409 (เปิดแล้ว)'!$G:$G,'นับจำนวน จังหวัด+ตู้+หัว 214'!B17,'PEA VOLTA 409 (เปิดแล้ว)'!$N:$N,"1")</f>
        <v>0</v>
      </c>
      <c r="Z17" s="42">
        <f>COUNTIFS('PEA VOLTA 409 (เปิดแล้ว)'!$G:$G,'นับจำนวน จังหวัด+ตู้+หัว 214'!B17,'PEA VOLTA 409 (เปิดแล้ว)'!N:N,"2")</f>
        <v>1</v>
      </c>
      <c r="AA17" s="42"/>
      <c r="AB17" s="42">
        <f>COUNTIFS('PEA VOLTA 409 (เปิดแล้ว)'!$G:$G,'นับจำนวน จังหวัด+ตู้+หัว 214'!B17,'PEA VOLTA 409 (เปิดแล้ว)'!U:U,"1")</f>
        <v>0</v>
      </c>
      <c r="AC17" s="42">
        <f>COUNTIFS('PEA VOLTA 409 (เปิดแล้ว)'!$G:$G,'นับจำนวน จังหวัด+ตู้+หัว 214'!B17,'PEA VOLTA 409 (เปิดแล้ว)'!U:U,"2")</f>
        <v>1</v>
      </c>
      <c r="AD17" s="42">
        <f>COUNTIFS('PEA VOLTA 409 (เปิดแล้ว)'!$G:$G,'นับจำนวน จังหวัด+ตู้+หัว 214'!B17,'PEA VOLTA 409 (เปิดแล้ว)'!U:U,"3")</f>
        <v>0</v>
      </c>
      <c r="AE17" s="42"/>
      <c r="AF17" s="42">
        <f>COUNTIFS('PEA VOLTA 409 (เปิดแล้ว)'!$G:$G,'นับจำนวน จังหวัด+ตู้+หัว 214'!B17,'PEA VOLTA 409 (เปิดแล้ว)'!V:V,"1")</f>
        <v>0</v>
      </c>
      <c r="AG17" s="42">
        <f>COUNTIFS('PEA VOLTA 409 (เปิดแล้ว)'!$G:$G,'นับจำนวน จังหวัด+ตู้+หัว 214'!B17,'PEA VOLTA 409 (เปิดแล้ว)'!V:V,"2")</f>
        <v>1</v>
      </c>
    </row>
    <row r="18" spans="1:33" ht="21" customHeight="1">
      <c r="A18" s="46">
        <v>16</v>
      </c>
      <c r="B18" s="60" t="s">
        <v>650</v>
      </c>
      <c r="C18" s="46">
        <f>COUNTIFS('PEA VOLTA 409 (เปิดแล้ว)'!$G:$G,'นับจำนวน จังหวัด+ตู้+หัว 214'!B18)</f>
        <v>1</v>
      </c>
      <c r="D18" s="55">
        <f>COUNTIFS('PEA VOLTA 409 (เปิดแล้ว)'!$G:$G,'นับจำนวน จังหวัด+ตู้+หัว 214'!B18,'PEA VOLTA 409 (เปิดแล้ว)'!M:M,"1")</f>
        <v>0</v>
      </c>
      <c r="E18" s="55">
        <f t="shared" si="5"/>
        <v>2</v>
      </c>
      <c r="F18" s="55">
        <f>COUNTIFS('PEA VOLTA 409 (เปิดแล้ว)'!$G:$G,B18,'PEA VOLTA 409 (เปิดแล้ว)'!O:O,"1")</f>
        <v>0</v>
      </c>
      <c r="G18" s="56">
        <f>COUNTIFS('PEA VOLTA 409 (เปิดแล้ว)'!$G:$G,B18,'PEA VOLTA 409 (เปิดแล้ว)'!P:P,"1")</f>
        <v>0</v>
      </c>
      <c r="H18" s="55">
        <f>COUNTIFS('PEA VOLTA 409 (เปิดแล้ว)'!$G:$G,B18,'PEA VOLTA 409 (เปิดแล้ว)'!Q:Q,"1")</f>
        <v>0</v>
      </c>
      <c r="I18" s="57"/>
      <c r="J18" s="57"/>
      <c r="K18" s="58">
        <f>COUNTIFS('PEA VOLTA 409 (เปิดแล้ว)'!$G:$G,B18,'PEA VOLTA 409 (เปิดแล้ว)'!T:T,"1")</f>
        <v>1</v>
      </c>
      <c r="L18" s="55">
        <f t="shared" si="6"/>
        <v>2</v>
      </c>
      <c r="M18" s="55">
        <f t="shared" si="7"/>
        <v>2</v>
      </c>
      <c r="N18" s="57"/>
      <c r="O18" s="57"/>
      <c r="P18" s="59"/>
      <c r="Q18" s="59"/>
      <c r="R18" s="57"/>
      <c r="S18" s="57"/>
      <c r="T18" s="57"/>
      <c r="U18" s="57"/>
      <c r="V18" s="57"/>
      <c r="W18" s="42"/>
      <c r="X18" s="42"/>
      <c r="Y18" s="42">
        <f>COUNTIFS('PEA VOLTA 409 (เปิดแล้ว)'!$G:$G,'นับจำนวน จังหวัด+ตู้+หัว 214'!B18,'PEA VOLTA 409 (เปิดแล้ว)'!$N:$N,"1")</f>
        <v>0</v>
      </c>
      <c r="Z18" s="42">
        <f>COUNTIFS('PEA VOLTA 409 (เปิดแล้ว)'!$G:$G,'นับจำนวน จังหวัด+ตู้+หัว 214'!B18,'PEA VOLTA 409 (เปิดแล้ว)'!N:N,"2")</f>
        <v>1</v>
      </c>
      <c r="AA18" s="42"/>
      <c r="AB18" s="42">
        <f>COUNTIFS('PEA VOLTA 409 (เปิดแล้ว)'!$G:$G,'นับจำนวน จังหวัด+ตู้+หัว 214'!B18,'PEA VOLTA 409 (เปิดแล้ว)'!U:U,"1")</f>
        <v>0</v>
      </c>
      <c r="AC18" s="42">
        <f>COUNTIFS('PEA VOLTA 409 (เปิดแล้ว)'!$G:$G,'นับจำนวน จังหวัด+ตู้+หัว 214'!B18,'PEA VOLTA 409 (เปิดแล้ว)'!U:U,"2")</f>
        <v>1</v>
      </c>
      <c r="AD18" s="42">
        <f>COUNTIFS('PEA VOLTA 409 (เปิดแล้ว)'!$G:$G,'นับจำนวน จังหวัด+ตู้+หัว 214'!B18,'PEA VOLTA 409 (เปิดแล้ว)'!U:U,"3")</f>
        <v>0</v>
      </c>
      <c r="AE18" s="42"/>
      <c r="AF18" s="42">
        <f>COUNTIFS('PEA VOLTA 409 (เปิดแล้ว)'!$G:$G,'นับจำนวน จังหวัด+ตู้+หัว 214'!B18,'PEA VOLTA 409 (เปิดแล้ว)'!V:V,"1")</f>
        <v>0</v>
      </c>
      <c r="AG18" s="42">
        <f>COUNTIFS('PEA VOLTA 409 (เปิดแล้ว)'!$G:$G,'นับจำนวน จังหวัด+ตู้+หัว 214'!B18,'PEA VOLTA 409 (เปิดแล้ว)'!V:V,"2")</f>
        <v>1</v>
      </c>
    </row>
    <row r="19" spans="1:33" ht="21" customHeight="1">
      <c r="A19" s="46">
        <v>17</v>
      </c>
      <c r="B19" s="62" t="s">
        <v>182</v>
      </c>
      <c r="C19" s="46">
        <f>COUNTIFS('PEA VOLTA 409 (เปิดแล้ว)'!$G:$G,'นับจำนวน จังหวัด+ตู้+หัว 214'!B19)</f>
        <v>7</v>
      </c>
      <c r="D19" s="55">
        <f>COUNTIFS('PEA VOLTA 409 (เปิดแล้ว)'!$G:$G,'นับจำนวน จังหวัด+ตู้+หัว 214'!B19,'PEA VOLTA 409 (เปิดแล้ว)'!M:M,"1")</f>
        <v>4</v>
      </c>
      <c r="E19" s="55">
        <f t="shared" si="5"/>
        <v>4</v>
      </c>
      <c r="F19" s="55">
        <f>COUNTIFS('PEA VOLTA 409 (เปิดแล้ว)'!$G:$G,B19,'PEA VOLTA 409 (เปิดแล้ว)'!O:O,"1")</f>
        <v>1</v>
      </c>
      <c r="G19" s="56">
        <f>COUNTIFS('PEA VOLTA 409 (เปิดแล้ว)'!$G:$G,B19,'PEA VOLTA 409 (เปิดแล้ว)'!P:P,"1")</f>
        <v>0</v>
      </c>
      <c r="H19" s="55">
        <f>COUNTIFS('PEA VOLTA 409 (เปิดแล้ว)'!$G:$G,B19,'PEA VOLTA 409 (เปิดแล้ว)'!Q:Q,"1")</f>
        <v>0</v>
      </c>
      <c r="I19" s="57"/>
      <c r="J19" s="57"/>
      <c r="K19" s="58">
        <f>COUNTIFS('PEA VOLTA 409 (เปิดแล้ว)'!$G:$G,B19,'PEA VOLTA 409 (เปิดแล้ว)'!T:T,"1")</f>
        <v>2</v>
      </c>
      <c r="L19" s="55">
        <f t="shared" si="6"/>
        <v>10</v>
      </c>
      <c r="M19" s="55">
        <f t="shared" si="7"/>
        <v>4</v>
      </c>
      <c r="N19" s="57"/>
      <c r="O19" s="57"/>
      <c r="P19" s="59" t="s">
        <v>28</v>
      </c>
      <c r="Q19" s="59">
        <f>COUNTIFS('PEA VOLTA 409 (เปิดแล้ว)'!H:H,"สนญ.")</f>
        <v>4</v>
      </c>
      <c r="R19" s="57"/>
      <c r="S19" s="57"/>
      <c r="T19" s="57"/>
      <c r="U19" s="57"/>
      <c r="V19" s="57"/>
      <c r="W19" s="42"/>
      <c r="X19" s="42"/>
      <c r="Y19" s="42">
        <f>COUNTIFS('PEA VOLTA 409 (เปิดแล้ว)'!$G:$G,'นับจำนวน จังหวัด+ตู้+หัว 214'!B19,'PEA VOLTA 409 (เปิดแล้ว)'!$N:$N,"1")</f>
        <v>0</v>
      </c>
      <c r="Z19" s="42">
        <f>COUNTIFS('PEA VOLTA 409 (เปิดแล้ว)'!$G:$G,'นับจำนวน จังหวัด+ตู้+หัว 214'!B19,'PEA VOLTA 409 (เปิดแล้ว)'!N:N,"2")</f>
        <v>2</v>
      </c>
      <c r="AA19" s="42"/>
      <c r="AB19" s="42">
        <f>COUNTIFS('PEA VOLTA 409 (เปิดแล้ว)'!$G:$G,'นับจำนวน จังหวัด+ตู้+หัว 214'!B19,'PEA VOLTA 409 (เปิดแล้ว)'!U:U,"1")</f>
        <v>4</v>
      </c>
      <c r="AC19" s="42">
        <f>COUNTIFS('PEA VOLTA 409 (เปิดแล้ว)'!$G:$G,'นับจำนวน จังหวัด+ตู้+หัว 214'!B19,'PEA VOLTA 409 (เปิดแล้ว)'!U:U,"2")</f>
        <v>3</v>
      </c>
      <c r="AD19" s="42">
        <f>COUNTIFS('PEA VOLTA 409 (เปิดแล้ว)'!$G:$G,'นับจำนวน จังหวัด+ตู้+หัว 214'!B19,'PEA VOLTA 409 (เปิดแล้ว)'!U:U,"3")</f>
        <v>0</v>
      </c>
      <c r="AE19" s="42"/>
      <c r="AF19" s="42">
        <f>COUNTIFS('PEA VOLTA 409 (เปิดแล้ว)'!$G:$G,'นับจำนวน จังหวัด+ตู้+หัว 214'!B19,'PEA VOLTA 409 (เปิดแล้ว)'!V:V,"1")</f>
        <v>0</v>
      </c>
      <c r="AG19" s="42">
        <f>COUNTIFS('PEA VOLTA 409 (เปิดแล้ว)'!$G:$G,'นับจำนวน จังหวัด+ตู้+หัว 214'!B19,'PEA VOLTA 409 (เปิดแล้ว)'!V:V,"2")</f>
        <v>2</v>
      </c>
    </row>
    <row r="20" spans="1:33" ht="21" customHeight="1">
      <c r="A20" s="46">
        <v>18</v>
      </c>
      <c r="B20" s="61" t="s">
        <v>189</v>
      </c>
      <c r="C20" s="46">
        <f>COUNTIFS('PEA VOLTA 409 (เปิดแล้ว)'!$G:$G,'นับจำนวน จังหวัด+ตู้+หัว 214'!B20)</f>
        <v>6</v>
      </c>
      <c r="D20" s="55">
        <f>COUNTIFS('PEA VOLTA 409 (เปิดแล้ว)'!$G:$G,'นับจำนวน จังหวัด+ตู้+หัว 214'!B20,'PEA VOLTA 409 (เปิดแล้ว)'!M:M,"1")</f>
        <v>3</v>
      </c>
      <c r="E20" s="55">
        <f t="shared" si="5"/>
        <v>4</v>
      </c>
      <c r="F20" s="55">
        <f>COUNTIFS('PEA VOLTA 409 (เปิดแล้ว)'!$G:$G,B20,'PEA VOLTA 409 (เปิดแล้ว)'!O:O,"1")</f>
        <v>0</v>
      </c>
      <c r="G20" s="56">
        <f>COUNTIFS('PEA VOLTA 409 (เปิดแล้ว)'!$G:$G,B20,'PEA VOLTA 409 (เปิดแล้ว)'!P:P,"1")</f>
        <v>0</v>
      </c>
      <c r="H20" s="55">
        <f>COUNTIFS('PEA VOLTA 409 (เปิดแล้ว)'!$G:$G,B20,'PEA VOLTA 409 (เปิดแล้ว)'!Q:Q,"1")</f>
        <v>0</v>
      </c>
      <c r="I20" s="57"/>
      <c r="J20" s="57"/>
      <c r="K20" s="58">
        <f>COUNTIFS('PEA VOLTA 409 (เปิดแล้ว)'!$G:$G,B20,'PEA VOLTA 409 (เปิดแล้ว)'!T:T,"1")</f>
        <v>2</v>
      </c>
      <c r="L20" s="55">
        <f t="shared" si="6"/>
        <v>7</v>
      </c>
      <c r="M20" s="55">
        <f t="shared" si="7"/>
        <v>4</v>
      </c>
      <c r="N20" s="57"/>
      <c r="O20" s="57"/>
      <c r="P20" s="59"/>
      <c r="Q20" s="59"/>
      <c r="R20" s="57"/>
      <c r="S20" s="57"/>
      <c r="T20" s="57"/>
      <c r="U20" s="57"/>
      <c r="V20" s="57"/>
      <c r="W20" s="42"/>
      <c r="X20" s="42"/>
      <c r="Y20" s="42">
        <f>COUNTIFS('PEA VOLTA 409 (เปิดแล้ว)'!$G:$G,'นับจำนวน จังหวัด+ตู้+หัว 214'!B20,'PEA VOLTA 409 (เปิดแล้ว)'!$N:$N,"1")</f>
        <v>0</v>
      </c>
      <c r="Z20" s="42">
        <f>COUNTIFS('PEA VOLTA 409 (เปิดแล้ว)'!$G:$G,'นับจำนวน จังหวัด+ตู้+หัว 214'!B20,'PEA VOLTA 409 (เปิดแล้ว)'!N:N,"2")</f>
        <v>2</v>
      </c>
      <c r="AA20" s="42"/>
      <c r="AB20" s="42">
        <f>COUNTIFS('PEA VOLTA 409 (เปิดแล้ว)'!$G:$G,'นับจำนวน จังหวัด+ตู้+หัว 214'!B20,'PEA VOLTA 409 (เปิดแล้ว)'!U:U,"1")</f>
        <v>3</v>
      </c>
      <c r="AC20" s="42">
        <f>COUNTIFS('PEA VOLTA 409 (เปิดแล้ว)'!$G:$G,'นับจำนวน จังหวัด+ตู้+หัว 214'!B20,'PEA VOLTA 409 (เปิดแล้ว)'!U:U,"2")</f>
        <v>2</v>
      </c>
      <c r="AD20" s="42">
        <f>COUNTIFS('PEA VOLTA 409 (เปิดแล้ว)'!$G:$G,'นับจำนวน จังหวัด+ตู้+หัว 214'!B20,'PEA VOLTA 409 (เปิดแล้ว)'!U:U,"3")</f>
        <v>0</v>
      </c>
      <c r="AE20" s="42"/>
      <c r="AF20" s="42">
        <f>COUNTIFS('PEA VOLTA 409 (เปิดแล้ว)'!$G:$G,'นับจำนวน จังหวัด+ตู้+หัว 214'!B20,'PEA VOLTA 409 (เปิดแล้ว)'!V:V,"1")</f>
        <v>0</v>
      </c>
      <c r="AG20" s="42">
        <f>COUNTIFS('PEA VOLTA 409 (เปิดแล้ว)'!$G:$G,'นับจำนวน จังหวัด+ตู้+หัว 214'!B20,'PEA VOLTA 409 (เปิดแล้ว)'!V:V,"2")</f>
        <v>2</v>
      </c>
    </row>
    <row r="21" spans="1:33" ht="21" customHeight="1">
      <c r="A21" s="46">
        <v>19</v>
      </c>
      <c r="B21" s="60" t="s">
        <v>832</v>
      </c>
      <c r="C21" s="46">
        <f>COUNTIFS('PEA VOLTA 409 (เปิดแล้ว)'!$G:$G,'นับจำนวน จังหวัด+ตู้+หัว 214'!B21)</f>
        <v>4</v>
      </c>
      <c r="D21" s="55">
        <f>COUNTIFS('PEA VOLTA 409 (เปิดแล้ว)'!$G:$G,'นับจำนวน จังหวัด+ตู้+หัว 214'!B21,'PEA VOLTA 409 (เปิดแล้ว)'!M:M,"1")</f>
        <v>1</v>
      </c>
      <c r="E21" s="55">
        <f t="shared" si="5"/>
        <v>2</v>
      </c>
      <c r="F21" s="55">
        <f>COUNTIFS('PEA VOLTA 409 (เปิดแล้ว)'!$G:$G,B21,'PEA VOLTA 409 (เปิดแล้ว)'!O:O,"1")</f>
        <v>2</v>
      </c>
      <c r="G21" s="56">
        <f>COUNTIFS('PEA VOLTA 409 (เปิดแล้ว)'!$G:$G,B21,'PEA VOLTA 409 (เปิดแล้ว)'!P:P,"1")</f>
        <v>0</v>
      </c>
      <c r="H21" s="55">
        <f>COUNTIFS('PEA VOLTA 409 (เปิดแล้ว)'!$G:$G,B21,'PEA VOLTA 409 (เปิดแล้ว)'!Q:Q,"1")</f>
        <v>0</v>
      </c>
      <c r="I21" s="57"/>
      <c r="J21" s="57"/>
      <c r="K21" s="58">
        <f>COUNTIFS('PEA VOLTA 409 (เปิดแล้ว)'!$G:$G,B21,'PEA VOLTA 409 (เปิดแล้ว)'!T:T,"1")</f>
        <v>1</v>
      </c>
      <c r="L21" s="55">
        <f t="shared" si="6"/>
        <v>7</v>
      </c>
      <c r="M21" s="55">
        <f t="shared" si="7"/>
        <v>2</v>
      </c>
      <c r="N21" s="57"/>
      <c r="O21" s="57"/>
      <c r="P21" s="59" t="s">
        <v>1792</v>
      </c>
      <c r="Q21" s="59">
        <f>SUM(Q3:Q19)</f>
        <v>411</v>
      </c>
      <c r="R21" s="57"/>
      <c r="S21" s="57"/>
      <c r="T21" s="57"/>
      <c r="U21" s="57"/>
      <c r="V21" s="57"/>
      <c r="W21" s="42"/>
      <c r="X21" s="42"/>
      <c r="Y21" s="42">
        <f>COUNTIFS('PEA VOLTA 409 (เปิดแล้ว)'!$G:$G,'นับจำนวน จังหวัด+ตู้+หัว 214'!B21,'PEA VOLTA 409 (เปิดแล้ว)'!$N:$N,"1")</f>
        <v>0</v>
      </c>
      <c r="Z21" s="42">
        <f>COUNTIFS('PEA VOLTA 409 (เปิดแล้ว)'!$G:$G,'นับจำนวน จังหวัด+ตู้+หัว 214'!B21,'PEA VOLTA 409 (เปิดแล้ว)'!N:N,"2")</f>
        <v>1</v>
      </c>
      <c r="AA21" s="42"/>
      <c r="AB21" s="42">
        <f>COUNTIFS('PEA VOLTA 409 (เปิดแล้ว)'!$G:$G,'นับจำนวน จังหวัด+ตู้+หัว 214'!B21,'PEA VOLTA 409 (เปิดแล้ว)'!U:U,"1")</f>
        <v>1</v>
      </c>
      <c r="AC21" s="42">
        <f>COUNTIFS('PEA VOLTA 409 (เปิดแล้ว)'!$G:$G,'นับจำนวน จังหวัด+ตู้+หัว 214'!B21,'PEA VOLTA 409 (เปิดแล้ว)'!U:U,"2")</f>
        <v>3</v>
      </c>
      <c r="AD21" s="42">
        <f>COUNTIFS('PEA VOLTA 409 (เปิดแล้ว)'!$G:$G,'นับจำนวน จังหวัด+ตู้+หัว 214'!B21,'PEA VOLTA 409 (เปิดแล้ว)'!U:U,"3")</f>
        <v>0</v>
      </c>
      <c r="AE21" s="42"/>
      <c r="AF21" s="42">
        <f>COUNTIFS('PEA VOLTA 409 (เปิดแล้ว)'!$G:$G,'นับจำนวน จังหวัด+ตู้+หัว 214'!B21,'PEA VOLTA 409 (เปิดแล้ว)'!V:V,"1")</f>
        <v>0</v>
      </c>
      <c r="AG21" s="42">
        <f>COUNTIFS('PEA VOLTA 409 (เปิดแล้ว)'!$G:$G,'นับจำนวน จังหวัด+ตู้+หัว 214'!B21,'PEA VOLTA 409 (เปิดแล้ว)'!V:V,"2")</f>
        <v>1</v>
      </c>
    </row>
    <row r="22" spans="1:33" ht="21" customHeight="1">
      <c r="A22" s="46">
        <v>20</v>
      </c>
      <c r="B22" s="62" t="s">
        <v>195</v>
      </c>
      <c r="C22" s="46">
        <f>COUNTIFS('PEA VOLTA 409 (เปิดแล้ว)'!$G:$G,'นับจำนวน จังหวัด+ตู้+หัว 214'!B22)</f>
        <v>4</v>
      </c>
      <c r="D22" s="55">
        <f>COUNTIFS('PEA VOLTA 409 (เปิดแล้ว)'!$G:$G,'นับจำนวน จังหวัด+ตู้+หัว 214'!B22,'PEA VOLTA 409 (เปิดแล้ว)'!M:M,"1")</f>
        <v>3</v>
      </c>
      <c r="E22" s="55">
        <f t="shared" si="5"/>
        <v>2</v>
      </c>
      <c r="F22" s="55">
        <f>COUNTIFS('PEA VOLTA 409 (เปิดแล้ว)'!$G:$G,B22,'PEA VOLTA 409 (เปิดแล้ว)'!O:O,"1")</f>
        <v>0</v>
      </c>
      <c r="G22" s="56">
        <f>COUNTIFS('PEA VOLTA 409 (เปิดแล้ว)'!$G:$G,B22,'PEA VOLTA 409 (เปิดแล้ว)'!P:P,"1")</f>
        <v>0</v>
      </c>
      <c r="H22" s="55">
        <f>COUNTIFS('PEA VOLTA 409 (เปิดแล้ว)'!$G:$G,B22,'PEA VOLTA 409 (เปิดแล้ว)'!Q:Q,"1")</f>
        <v>0</v>
      </c>
      <c r="I22" s="57"/>
      <c r="J22" s="57"/>
      <c r="K22" s="58">
        <f>COUNTIFS('PEA VOLTA 409 (เปิดแล้ว)'!$G:$G,B22,'PEA VOLTA 409 (เปิดแล้ว)'!T:T,"1")</f>
        <v>1</v>
      </c>
      <c r="L22" s="55">
        <f t="shared" si="6"/>
        <v>5</v>
      </c>
      <c r="M22" s="55">
        <f t="shared" si="7"/>
        <v>2</v>
      </c>
      <c r="N22" s="57"/>
      <c r="O22" s="57"/>
      <c r="P22" s="57"/>
      <c r="Q22" s="57"/>
      <c r="R22" s="57"/>
      <c r="S22" s="57"/>
      <c r="T22" s="57"/>
      <c r="U22" s="57"/>
      <c r="V22" s="57"/>
      <c r="W22" s="42"/>
      <c r="X22" s="42"/>
      <c r="Y22" s="42">
        <f>COUNTIFS('PEA VOLTA 409 (เปิดแล้ว)'!$G:$G,'นับจำนวน จังหวัด+ตู้+หัว 214'!B22,'PEA VOLTA 409 (เปิดแล้ว)'!$N:$N,"1")</f>
        <v>0</v>
      </c>
      <c r="Z22" s="42">
        <f>COUNTIFS('PEA VOLTA 409 (เปิดแล้ว)'!$G:$G,'นับจำนวน จังหวัด+ตู้+หัว 214'!B22,'PEA VOLTA 409 (เปิดแล้ว)'!N:N,"2")</f>
        <v>1</v>
      </c>
      <c r="AA22" s="42"/>
      <c r="AB22" s="42">
        <f>COUNTIFS('PEA VOLTA 409 (เปิดแล้ว)'!$G:$G,'นับจำนวน จังหวัด+ตู้+หัว 214'!B22,'PEA VOLTA 409 (เปิดแล้ว)'!U:U,"1")</f>
        <v>3</v>
      </c>
      <c r="AC22" s="42">
        <f>COUNTIFS('PEA VOLTA 409 (เปิดแล้ว)'!$G:$G,'นับจำนวน จังหวัด+ตู้+หัว 214'!B22,'PEA VOLTA 409 (เปิดแล้ว)'!U:U,"2")</f>
        <v>1</v>
      </c>
      <c r="AD22" s="42">
        <f>COUNTIFS('PEA VOLTA 409 (เปิดแล้ว)'!$G:$G,'นับจำนวน จังหวัด+ตู้+หัว 214'!B22,'PEA VOLTA 409 (เปิดแล้ว)'!U:U,"3")</f>
        <v>0</v>
      </c>
      <c r="AE22" s="42"/>
      <c r="AF22" s="42">
        <f>COUNTIFS('PEA VOLTA 409 (เปิดแล้ว)'!$G:$G,'นับจำนวน จังหวัด+ตู้+หัว 214'!B22,'PEA VOLTA 409 (เปิดแล้ว)'!V:V,"1")</f>
        <v>0</v>
      </c>
      <c r="AG22" s="42">
        <f>COUNTIFS('PEA VOLTA 409 (เปิดแล้ว)'!$G:$G,'นับจำนวน จังหวัด+ตู้+หัว 214'!B22,'PEA VOLTA 409 (เปิดแล้ว)'!V:V,"2")</f>
        <v>1</v>
      </c>
    </row>
    <row r="23" spans="1:33" ht="21" customHeight="1">
      <c r="A23" s="46">
        <v>21</v>
      </c>
      <c r="B23" s="60" t="s">
        <v>645</v>
      </c>
      <c r="C23" s="46">
        <f>COUNTIFS('PEA VOLTA 409 (เปิดแล้ว)'!$G:$G,'นับจำนวน จังหวัด+ตู้+หัว 214'!B23)</f>
        <v>2</v>
      </c>
      <c r="D23" s="55">
        <f>COUNTIFS('PEA VOLTA 409 (เปิดแล้ว)'!$G:$G,'นับจำนวน จังหวัด+ตู้+หัว 214'!B23,'PEA VOLTA 409 (เปิดแล้ว)'!M:M,"1")</f>
        <v>1</v>
      </c>
      <c r="E23" s="55">
        <f t="shared" si="5"/>
        <v>2</v>
      </c>
      <c r="F23" s="55">
        <f>COUNTIFS('PEA VOLTA 409 (เปิดแล้ว)'!$G:$G,B23,'PEA VOLTA 409 (เปิดแล้ว)'!O:O,"1")</f>
        <v>0</v>
      </c>
      <c r="G23" s="56">
        <f>COUNTIFS('PEA VOLTA 409 (เปิดแล้ว)'!$G:$G,B23,'PEA VOLTA 409 (เปิดแล้ว)'!P:P,"1")</f>
        <v>0</v>
      </c>
      <c r="H23" s="55">
        <f>COUNTIFS('PEA VOLTA 409 (เปิดแล้ว)'!$G:$G,B23,'PEA VOLTA 409 (เปิดแล้ว)'!Q:Q,"1")</f>
        <v>0</v>
      </c>
      <c r="I23" s="57"/>
      <c r="J23" s="57"/>
      <c r="K23" s="58">
        <f>COUNTIFS('PEA VOLTA 409 (เปิดแล้ว)'!$G:$G,B23,'PEA VOLTA 409 (เปิดแล้ว)'!T:T,"1")</f>
        <v>1</v>
      </c>
      <c r="L23" s="55">
        <f t="shared" si="6"/>
        <v>3</v>
      </c>
      <c r="M23" s="55">
        <f t="shared" si="7"/>
        <v>2</v>
      </c>
      <c r="N23" s="57"/>
      <c r="O23" s="57"/>
      <c r="P23" s="57"/>
      <c r="Q23" s="57"/>
      <c r="R23" s="57"/>
      <c r="S23" s="57"/>
      <c r="T23" s="57"/>
      <c r="U23" s="57"/>
      <c r="V23" s="57"/>
      <c r="W23" s="42"/>
      <c r="X23" s="42"/>
      <c r="Y23" s="42">
        <f>COUNTIFS('PEA VOLTA 409 (เปิดแล้ว)'!$G:$G,'นับจำนวน จังหวัด+ตู้+หัว 214'!B23,'PEA VOLTA 409 (เปิดแล้ว)'!$N:$N,"1")</f>
        <v>0</v>
      </c>
      <c r="Z23" s="42">
        <f>COUNTIFS('PEA VOLTA 409 (เปิดแล้ว)'!$G:$G,'นับจำนวน จังหวัด+ตู้+หัว 214'!B23,'PEA VOLTA 409 (เปิดแล้ว)'!N:N,"2")</f>
        <v>1</v>
      </c>
      <c r="AA23" s="42"/>
      <c r="AB23" s="42">
        <f>COUNTIFS('PEA VOLTA 409 (เปิดแล้ว)'!$G:$G,'นับจำนวน จังหวัด+ตู้+หัว 214'!B23,'PEA VOLTA 409 (เปิดแล้ว)'!U:U,"1")</f>
        <v>1</v>
      </c>
      <c r="AC23" s="42">
        <f>COUNTIFS('PEA VOLTA 409 (เปิดแล้ว)'!$G:$G,'นับจำนวน จังหวัด+ตู้+หัว 214'!B23,'PEA VOLTA 409 (เปิดแล้ว)'!U:U,"2")</f>
        <v>1</v>
      </c>
      <c r="AD23" s="42">
        <f>COUNTIFS('PEA VOLTA 409 (เปิดแล้ว)'!$G:$G,'นับจำนวน จังหวัด+ตู้+หัว 214'!B23,'PEA VOLTA 409 (เปิดแล้ว)'!U:U,"3")</f>
        <v>0</v>
      </c>
      <c r="AE23" s="42"/>
      <c r="AF23" s="42">
        <f>COUNTIFS('PEA VOLTA 409 (เปิดแล้ว)'!$G:$G,'นับจำนวน จังหวัด+ตู้+หัว 214'!B23,'PEA VOLTA 409 (เปิดแล้ว)'!V:V,"1")</f>
        <v>0</v>
      </c>
      <c r="AG23" s="42">
        <f>COUNTIFS('PEA VOLTA 409 (เปิดแล้ว)'!$G:$G,'นับจำนวน จังหวัด+ตู้+หัว 214'!B23,'PEA VOLTA 409 (เปิดแล้ว)'!V:V,"2")</f>
        <v>1</v>
      </c>
    </row>
    <row r="24" spans="1:33" ht="21" customHeight="1">
      <c r="A24" s="46">
        <v>22</v>
      </c>
      <c r="B24" s="60" t="s">
        <v>510</v>
      </c>
      <c r="C24" s="46">
        <f>COUNTIFS('PEA VOLTA 409 (เปิดแล้ว)'!$G:$G,'นับจำนวน จังหวัด+ตู้+หัว 214'!B24)</f>
        <v>3</v>
      </c>
      <c r="D24" s="55">
        <f>COUNTIFS('PEA VOLTA 409 (เปิดแล้ว)'!$G:$G,'นับจำนวน จังหวัด+ตู้+หัว 214'!B24,'PEA VOLTA 409 (เปิดแล้ว)'!M:M,"1")</f>
        <v>1</v>
      </c>
      <c r="E24" s="55">
        <f t="shared" si="5"/>
        <v>2</v>
      </c>
      <c r="F24" s="55">
        <f>COUNTIFS('PEA VOLTA 409 (เปิดแล้ว)'!$G:$G,B24,'PEA VOLTA 409 (เปิดแล้ว)'!O:O,"1")</f>
        <v>1</v>
      </c>
      <c r="G24" s="56">
        <f>COUNTIFS('PEA VOLTA 409 (เปิดแล้ว)'!$G:$G,B24,'PEA VOLTA 409 (เปิดแล้ว)'!P:P,"1")</f>
        <v>0</v>
      </c>
      <c r="H24" s="55">
        <f>COUNTIFS('PEA VOLTA 409 (เปิดแล้ว)'!$G:$G,B24,'PEA VOLTA 409 (เปิดแล้ว)'!Q:Q,"1")</f>
        <v>0</v>
      </c>
      <c r="I24" s="42"/>
      <c r="J24" s="42"/>
      <c r="K24" s="58">
        <f>COUNTIFS('PEA VOLTA 409 (เปิดแล้ว)'!$G:$G,B24,'PEA VOLTA 409 (เปิดแล้ว)'!T:T,"1")</f>
        <v>1</v>
      </c>
      <c r="L24" s="55">
        <f t="shared" si="6"/>
        <v>5</v>
      </c>
      <c r="M24" s="55">
        <f t="shared" si="7"/>
        <v>2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>
        <f>COUNTIFS('PEA VOLTA 409 (เปิดแล้ว)'!$G:$G,'นับจำนวน จังหวัด+ตู้+หัว 214'!B24,'PEA VOLTA 409 (เปิดแล้ว)'!$N:$N,"1")</f>
        <v>0</v>
      </c>
      <c r="Z24" s="42">
        <f>COUNTIFS('PEA VOLTA 409 (เปิดแล้ว)'!$G:$G,'นับจำนวน จังหวัด+ตู้+หัว 214'!B24,'PEA VOLTA 409 (เปิดแล้ว)'!N:N,"2")</f>
        <v>1</v>
      </c>
      <c r="AA24" s="42"/>
      <c r="AB24" s="42">
        <f>COUNTIFS('PEA VOLTA 409 (เปิดแล้ว)'!$G:$G,'นับจำนวน จังหวัด+ตู้+หัว 214'!B24,'PEA VOLTA 409 (เปิดแล้ว)'!U:U,"1")</f>
        <v>1</v>
      </c>
      <c r="AC24" s="42">
        <f>COUNTIFS('PEA VOLTA 409 (เปิดแล้ว)'!$G:$G,'นับจำนวน จังหวัด+ตู้+หัว 214'!B24,'PEA VOLTA 409 (เปิดแล้ว)'!U:U,"2")</f>
        <v>2</v>
      </c>
      <c r="AD24" s="42">
        <f>COUNTIFS('PEA VOLTA 409 (เปิดแล้ว)'!$G:$G,'นับจำนวน จังหวัด+ตู้+หัว 214'!B24,'PEA VOLTA 409 (เปิดแล้ว)'!U:U,"3")</f>
        <v>0</v>
      </c>
      <c r="AE24" s="42"/>
      <c r="AF24" s="42">
        <f>COUNTIFS('PEA VOLTA 409 (เปิดแล้ว)'!$G:$G,'นับจำนวน จังหวัด+ตู้+หัว 214'!B24,'PEA VOLTA 409 (เปิดแล้ว)'!V:V,"1")</f>
        <v>0</v>
      </c>
      <c r="AG24" s="42">
        <f>COUNTIFS('PEA VOLTA 409 (เปิดแล้ว)'!$G:$G,'นับจำนวน จังหวัด+ตู้+หัว 214'!B24,'PEA VOLTA 409 (เปิดแล้ว)'!V:V,"2")</f>
        <v>1</v>
      </c>
    </row>
    <row r="25" spans="1:33" ht="21" customHeight="1">
      <c r="A25" s="46">
        <v>23</v>
      </c>
      <c r="B25" s="54" t="s">
        <v>81</v>
      </c>
      <c r="C25" s="46">
        <f>COUNTIFS('PEA VOLTA 409 (เปิดแล้ว)'!$G:$G,'นับจำนวน จังหวัด+ตู้+หัว 214'!B25)</f>
        <v>9</v>
      </c>
      <c r="D25" s="55">
        <f>COUNTIFS('PEA VOLTA 409 (เปิดแล้ว)'!$G:$G,'นับจำนวน จังหวัด+ตู้+หัว 214'!B25,'PEA VOLTA 409 (เปิดแล้ว)'!M:M,"1")</f>
        <v>4</v>
      </c>
      <c r="E25" s="55">
        <f t="shared" si="5"/>
        <v>7</v>
      </c>
      <c r="F25" s="55">
        <f>COUNTIFS('PEA VOLTA 409 (เปิดแล้ว)'!$G:$G,B25,'PEA VOLTA 409 (เปิดแล้ว)'!O:O,"1")</f>
        <v>1</v>
      </c>
      <c r="G25" s="56">
        <f>COUNTIFS('PEA VOLTA 409 (เปิดแล้ว)'!$G:$G,B25,'PEA VOLTA 409 (เปิดแล้ว)'!P:P,"1")</f>
        <v>0</v>
      </c>
      <c r="H25" s="55">
        <f>COUNTIFS('PEA VOLTA 409 (เปิดแล้ว)'!$G:$G,B25,'PEA VOLTA 409 (เปิดแล้ว)'!Q:Q,"1")</f>
        <v>0</v>
      </c>
      <c r="I25" s="42"/>
      <c r="J25" s="42"/>
      <c r="K25" s="58">
        <f>COUNTIFS('PEA VOLTA 409 (เปิดแล้ว)'!$G:$G,B25,'PEA VOLTA 409 (เปิดแล้ว)'!T:T,"1")</f>
        <v>3</v>
      </c>
      <c r="L25" s="55">
        <f t="shared" si="6"/>
        <v>13</v>
      </c>
      <c r="M25" s="55">
        <f t="shared" si="7"/>
        <v>7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>
        <f>COUNTIFS('PEA VOLTA 409 (เปิดแล้ว)'!$G:$G,'นับจำนวน จังหวัด+ตู้+หัว 214'!B25,'PEA VOLTA 409 (เปิดแล้ว)'!$N:$N,"1")</f>
        <v>1</v>
      </c>
      <c r="Z25" s="42">
        <f>COUNTIFS('PEA VOLTA 409 (เปิดแล้ว)'!$G:$G,'นับจำนวน จังหวัด+ตู้+หัว 214'!B25,'PEA VOLTA 409 (เปิดแล้ว)'!N:N,"2")</f>
        <v>3</v>
      </c>
      <c r="AA25" s="42"/>
      <c r="AB25" s="42">
        <f>COUNTIFS('PEA VOLTA 409 (เปิดแล้ว)'!$G:$G,'นับจำนวน จังหวัด+ตู้+หัว 214'!B25,'PEA VOLTA 409 (เปิดแล้ว)'!U:U,"1")</f>
        <v>5</v>
      </c>
      <c r="AC25" s="42">
        <f>COUNTIFS('PEA VOLTA 409 (เปิดแล้ว)'!$G:$G,'นับจำนวน จังหวัด+ตู้+หัว 214'!B25,'PEA VOLTA 409 (เปิดแล้ว)'!U:U,"2")</f>
        <v>4</v>
      </c>
      <c r="AD25" s="42">
        <f>COUNTIFS('PEA VOLTA 409 (เปิดแล้ว)'!$G:$G,'นับจำนวน จังหวัด+ตู้+หัว 214'!B25,'PEA VOLTA 409 (เปิดแล้ว)'!U:U,"3")</f>
        <v>0</v>
      </c>
      <c r="AE25" s="42"/>
      <c r="AF25" s="42">
        <f>COUNTIFS('PEA VOLTA 409 (เปิดแล้ว)'!$G:$G,'นับจำนวน จังหวัด+ตู้+หัว 214'!B25,'PEA VOLTA 409 (เปิดแล้ว)'!V:V,"1")</f>
        <v>1</v>
      </c>
      <c r="AG25" s="42">
        <f>COUNTIFS('PEA VOLTA 409 (เปิดแล้ว)'!$G:$G,'นับจำนวน จังหวัด+ตู้+หัว 214'!B25,'PEA VOLTA 409 (เปิดแล้ว)'!V:V,"2")</f>
        <v>3</v>
      </c>
    </row>
    <row r="26" spans="1:33" ht="21" customHeight="1">
      <c r="A26" s="46">
        <v>24</v>
      </c>
      <c r="B26" s="60" t="s">
        <v>747</v>
      </c>
      <c r="C26" s="46">
        <f>COUNTIFS('PEA VOLTA 409 (เปิดแล้ว)'!$G:$G,'นับจำนวน จังหวัด+ตู้+หัว 214'!B26)</f>
        <v>5</v>
      </c>
      <c r="D26" s="55">
        <f>COUNTIFS('PEA VOLTA 409 (เปิดแล้ว)'!$G:$G,'นับจำนวน จังหวัด+ตู้+หัว 214'!B26,'PEA VOLTA 409 (เปิดแล้ว)'!M:M,"1")</f>
        <v>3</v>
      </c>
      <c r="E26" s="55">
        <f t="shared" si="5"/>
        <v>4</v>
      </c>
      <c r="F26" s="55">
        <f>COUNTIFS('PEA VOLTA 409 (เปิดแล้ว)'!$G:$G,B26,'PEA VOLTA 409 (เปิดแล้ว)'!O:O,"1")</f>
        <v>0</v>
      </c>
      <c r="G26" s="56">
        <f>COUNTIFS('PEA VOLTA 409 (เปิดแล้ว)'!$G:$G,B26,'PEA VOLTA 409 (เปิดแล้ว)'!P:P,"1")</f>
        <v>0</v>
      </c>
      <c r="H26" s="55">
        <f>COUNTIFS('PEA VOLTA 409 (เปิดแล้ว)'!$G:$G,B26,'PEA VOLTA 409 (เปิดแล้ว)'!Q:Q,"1")</f>
        <v>0</v>
      </c>
      <c r="I26" s="42"/>
      <c r="J26" s="42"/>
      <c r="K26" s="58">
        <f>COUNTIFS('PEA VOLTA 409 (เปิดแล้ว)'!$G:$G,B26,'PEA VOLTA 409 (เปิดแล้ว)'!T:T,"1")</f>
        <v>2</v>
      </c>
      <c r="L26" s="55">
        <f t="shared" si="6"/>
        <v>7</v>
      </c>
      <c r="M26" s="55">
        <f t="shared" si="7"/>
        <v>4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>
        <f>COUNTIFS('PEA VOLTA 409 (เปิดแล้ว)'!$G:$G,'นับจำนวน จังหวัด+ตู้+หัว 214'!B26,'PEA VOLTA 409 (เปิดแล้ว)'!$N:$N,"1")</f>
        <v>0</v>
      </c>
      <c r="Z26" s="42">
        <f>COUNTIFS('PEA VOLTA 409 (เปิดแล้ว)'!$G:$G,'นับจำนวน จังหวัด+ตู้+หัว 214'!B26,'PEA VOLTA 409 (เปิดแล้ว)'!N:N,"2")</f>
        <v>2</v>
      </c>
      <c r="AA26" s="42"/>
      <c r="AB26" s="42">
        <f>COUNTIFS('PEA VOLTA 409 (เปิดแล้ว)'!$G:$G,'นับจำนวน จังหวัด+ตู้+หัว 214'!B26,'PEA VOLTA 409 (เปิดแล้ว)'!U:U,"1")</f>
        <v>3</v>
      </c>
      <c r="AC26" s="42">
        <f>COUNTIFS('PEA VOLTA 409 (เปิดแล้ว)'!$G:$G,'นับจำนวน จังหวัด+ตู้+หัว 214'!B26,'PEA VOLTA 409 (เปิดแล้ว)'!U:U,"2")</f>
        <v>2</v>
      </c>
      <c r="AD26" s="42">
        <f>COUNTIFS('PEA VOLTA 409 (เปิดแล้ว)'!$G:$G,'นับจำนวน จังหวัด+ตู้+หัว 214'!B26,'PEA VOLTA 409 (เปิดแล้ว)'!U:U,"3")</f>
        <v>0</v>
      </c>
      <c r="AE26" s="42"/>
      <c r="AF26" s="42">
        <f>COUNTIFS('PEA VOLTA 409 (เปิดแล้ว)'!$G:$G,'นับจำนวน จังหวัด+ตู้+หัว 214'!B26,'PEA VOLTA 409 (เปิดแล้ว)'!V:V,"1")</f>
        <v>0</v>
      </c>
      <c r="AG26" s="42">
        <f>COUNTIFS('PEA VOLTA 409 (เปิดแล้ว)'!$G:$G,'นับจำนวน จังหวัด+ตู้+หัว 214'!B26,'PEA VOLTA 409 (เปิดแล้ว)'!V:V,"2")</f>
        <v>2</v>
      </c>
    </row>
    <row r="27" spans="1:33" ht="21" customHeight="1">
      <c r="A27" s="46">
        <v>25</v>
      </c>
      <c r="B27" s="54" t="s">
        <v>75</v>
      </c>
      <c r="C27" s="46">
        <f>COUNTIFS('PEA VOLTA 409 (เปิดแล้ว)'!$G:$G,'นับจำนวน จังหวัด+ตู้+หัว 214'!B27)</f>
        <v>12</v>
      </c>
      <c r="D27" s="55">
        <f>COUNTIFS('PEA VOLTA 409 (เปิดแล้ว)'!$G:$G,'นับจำนวน จังหวัด+ตู้+หัว 214'!B27,'PEA VOLTA 409 (เปิดแล้ว)'!M:M,"1")</f>
        <v>4</v>
      </c>
      <c r="E27" s="55">
        <f t="shared" si="5"/>
        <v>9</v>
      </c>
      <c r="F27" s="55">
        <f>COUNTIFS('PEA VOLTA 409 (เปิดแล้ว)'!$G:$G,B27,'PEA VOLTA 409 (เปิดแล้ว)'!O:O,"1")</f>
        <v>3</v>
      </c>
      <c r="G27" s="56">
        <f>COUNTIFS('PEA VOLTA 409 (เปิดแล้ว)'!$G:$G,B27,'PEA VOLTA 409 (เปิดแล้ว)'!P:P,"1")</f>
        <v>0</v>
      </c>
      <c r="H27" s="55">
        <f>COUNTIFS('PEA VOLTA 409 (เปิดแล้ว)'!$G:$G,B27,'PEA VOLTA 409 (เปิดแล้ว)'!Q:Q,"1")</f>
        <v>0</v>
      </c>
      <c r="I27" s="42"/>
      <c r="J27" s="42"/>
      <c r="K27" s="58">
        <f>COUNTIFS('PEA VOLTA 409 (เปิดแล้ว)'!$G:$G,B27,'PEA VOLTA 409 (เปิดแล้ว)'!T:T,"1")</f>
        <v>5</v>
      </c>
      <c r="L27" s="55">
        <f t="shared" si="6"/>
        <v>19</v>
      </c>
      <c r="M27" s="55">
        <f t="shared" si="7"/>
        <v>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>
        <f>COUNTIFS('PEA VOLTA 409 (เปิดแล้ว)'!$G:$G,'นับจำนวน จังหวัด+ตู้+หัว 214'!B27,'PEA VOLTA 409 (เปิดแล้ว)'!$N:$N,"1")</f>
        <v>1</v>
      </c>
      <c r="Z27" s="42">
        <f>COUNTIFS('PEA VOLTA 409 (เปิดแล้ว)'!$G:$G,'นับจำนวน จังหวัด+ตู้+หัว 214'!B27,'PEA VOLTA 409 (เปิดแล้ว)'!N:N,"2")</f>
        <v>4</v>
      </c>
      <c r="AA27" s="42"/>
      <c r="AB27" s="42">
        <f>COUNTIFS('PEA VOLTA 409 (เปิดแล้ว)'!$G:$G,'นับจำนวน จังหวัด+ตู้+หัว 214'!B27,'PEA VOLTA 409 (เปิดแล้ว)'!U:U,"1")</f>
        <v>5</v>
      </c>
      <c r="AC27" s="42">
        <f>COUNTIFS('PEA VOLTA 409 (เปิดแล้ว)'!$G:$G,'นับจำนวน จังหวัด+ตู้+หัว 214'!B27,'PEA VOLTA 409 (เปิดแล้ว)'!U:U,"2")</f>
        <v>7</v>
      </c>
      <c r="AD27" s="42">
        <f>COUNTIFS('PEA VOLTA 409 (เปิดแล้ว)'!$G:$G,'นับจำนวน จังหวัด+ตู้+หัว 214'!B27,'PEA VOLTA 409 (เปิดแล้ว)'!U:U,"3")</f>
        <v>0</v>
      </c>
      <c r="AE27" s="42"/>
      <c r="AF27" s="42">
        <f>COUNTIFS('PEA VOLTA 409 (เปิดแล้ว)'!$G:$G,'นับจำนวน จังหวัด+ตู้+หัว 214'!B27,'PEA VOLTA 409 (เปิดแล้ว)'!V:V,"1")</f>
        <v>1</v>
      </c>
      <c r="AG27" s="42">
        <f>COUNTIFS('PEA VOLTA 409 (เปิดแล้ว)'!$G:$G,'นับจำนวน จังหวัด+ตู้+หัว 214'!B27,'PEA VOLTA 409 (เปิดแล้ว)'!V:V,"2")</f>
        <v>4</v>
      </c>
    </row>
    <row r="28" spans="1:33" ht="21" customHeight="1">
      <c r="A28" s="46">
        <v>26</v>
      </c>
      <c r="B28" s="61" t="s">
        <v>86</v>
      </c>
      <c r="C28" s="46">
        <f>COUNTIFS('PEA VOLTA 409 (เปิดแล้ว)'!$G:$G,'นับจำนวน จังหวัด+ตู้+หัว 214'!B28)</f>
        <v>1</v>
      </c>
      <c r="D28" s="55">
        <f>COUNTIFS('PEA VOLTA 409 (เปิดแล้ว)'!$G:$G,'นับจำนวน จังหวัด+ตู้+หัว 214'!B28,'PEA VOLTA 409 (เปิดแล้ว)'!M:M,"1")</f>
        <v>0</v>
      </c>
      <c r="E28" s="55">
        <f t="shared" si="5"/>
        <v>2</v>
      </c>
      <c r="F28" s="55">
        <f>COUNTIFS('PEA VOLTA 409 (เปิดแล้ว)'!$G:$G,B28,'PEA VOLTA 409 (เปิดแล้ว)'!O:O,"1")</f>
        <v>0</v>
      </c>
      <c r="G28" s="56">
        <f>COUNTIFS('PEA VOLTA 409 (เปิดแล้ว)'!$G:$G,B28,'PEA VOLTA 409 (เปิดแล้ว)'!P:P,"1")</f>
        <v>0</v>
      </c>
      <c r="H28" s="55">
        <f>COUNTIFS('PEA VOLTA 409 (เปิดแล้ว)'!$G:$G,B28,'PEA VOLTA 409 (เปิดแล้ว)'!Q:Q,"1")</f>
        <v>0</v>
      </c>
      <c r="I28" s="42"/>
      <c r="J28" s="42"/>
      <c r="K28" s="58">
        <f>COUNTIFS('PEA VOLTA 409 (เปิดแล้ว)'!$G:$G,B28,'PEA VOLTA 409 (เปิดแล้ว)'!T:T,"1")</f>
        <v>1</v>
      </c>
      <c r="L28" s="55">
        <f t="shared" si="6"/>
        <v>2</v>
      </c>
      <c r="M28" s="55">
        <f t="shared" si="7"/>
        <v>2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>
        <f>COUNTIFS('PEA VOLTA 409 (เปิดแล้ว)'!$G:$G,'นับจำนวน จังหวัด+ตู้+หัว 214'!B28,'PEA VOLTA 409 (เปิดแล้ว)'!$N:$N,"1")</f>
        <v>0</v>
      </c>
      <c r="Z28" s="42">
        <f>COUNTIFS('PEA VOLTA 409 (เปิดแล้ว)'!$G:$G,'นับจำนวน จังหวัด+ตู้+หัว 214'!B28,'PEA VOLTA 409 (เปิดแล้ว)'!N:N,"2")</f>
        <v>1</v>
      </c>
      <c r="AA28" s="42"/>
      <c r="AB28" s="42">
        <f>COUNTIFS('PEA VOLTA 409 (เปิดแล้ว)'!$G:$G,'นับจำนวน จังหวัด+ตู้+หัว 214'!B28,'PEA VOLTA 409 (เปิดแล้ว)'!U:U,"1")</f>
        <v>0</v>
      </c>
      <c r="AC28" s="42">
        <f>COUNTIFS('PEA VOLTA 409 (เปิดแล้ว)'!$G:$G,'นับจำนวน จังหวัด+ตู้+หัว 214'!B28,'PEA VOLTA 409 (เปิดแล้ว)'!U:U,"2")</f>
        <v>1</v>
      </c>
      <c r="AD28" s="42">
        <f>COUNTIFS('PEA VOLTA 409 (เปิดแล้ว)'!$G:$G,'นับจำนวน จังหวัด+ตู้+หัว 214'!B28,'PEA VOLTA 409 (เปิดแล้ว)'!U:U,"3")</f>
        <v>0</v>
      </c>
      <c r="AE28" s="42"/>
      <c r="AF28" s="42">
        <f>COUNTIFS('PEA VOLTA 409 (เปิดแล้ว)'!$G:$G,'นับจำนวน จังหวัด+ตู้+หัว 214'!B28,'PEA VOLTA 409 (เปิดแล้ว)'!V:V,"1")</f>
        <v>0</v>
      </c>
      <c r="AG28" s="42">
        <f>COUNTIFS('PEA VOLTA 409 (เปิดแล้ว)'!$G:$G,'นับจำนวน จังหวัด+ตู้+หัว 214'!B28,'PEA VOLTA 409 (เปิดแล้ว)'!V:V,"2")</f>
        <v>1</v>
      </c>
    </row>
    <row r="29" spans="1:33" ht="21" customHeight="1">
      <c r="A29" s="46">
        <v>27</v>
      </c>
      <c r="B29" s="61" t="s">
        <v>265</v>
      </c>
      <c r="C29" s="46">
        <f>COUNTIFS('PEA VOLTA 409 (เปิดแล้ว)'!$G:$G,'นับจำนวน จังหวัด+ตู้+หัว 214'!B29)</f>
        <v>7</v>
      </c>
      <c r="D29" s="55">
        <f>COUNTIFS('PEA VOLTA 409 (เปิดแล้ว)'!$G:$G,'นับจำนวน จังหวัด+ตู้+หัว 214'!B29,'PEA VOLTA 409 (เปิดแล้ว)'!M:M,"1")</f>
        <v>2</v>
      </c>
      <c r="E29" s="55">
        <f t="shared" si="5"/>
        <v>8</v>
      </c>
      <c r="F29" s="55">
        <f>COUNTIFS('PEA VOLTA 409 (เปิดแล้ว)'!$G:$G,B29,'PEA VOLTA 409 (เปิดแล้ว)'!O:O,"1")</f>
        <v>1</v>
      </c>
      <c r="G29" s="56">
        <f>COUNTIFS('PEA VOLTA 409 (เปิดแล้ว)'!$G:$G,B29,'PEA VOLTA 409 (เปิดแล้ว)'!P:P,"1")</f>
        <v>0</v>
      </c>
      <c r="H29" s="55">
        <f>COUNTIFS('PEA VOLTA 409 (เปิดแล้ว)'!$G:$G,B29,'PEA VOLTA 409 (เปิดแล้ว)'!Q:Q,"1")</f>
        <v>0</v>
      </c>
      <c r="I29" s="42"/>
      <c r="J29" s="42"/>
      <c r="K29" s="58">
        <f>COUNTIFS('PEA VOLTA 409 (เปิดแล้ว)'!$G:$G,B29,'PEA VOLTA 409 (เปิดแล้ว)'!T:T,"1")</f>
        <v>4</v>
      </c>
      <c r="L29" s="55">
        <f t="shared" si="6"/>
        <v>12</v>
      </c>
      <c r="M29" s="55">
        <f t="shared" si="7"/>
        <v>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>
        <f>COUNTIFS('PEA VOLTA 409 (เปิดแล้ว)'!$G:$G,'นับจำนวน จังหวัด+ตู้+หัว 214'!B29,'PEA VOLTA 409 (เปิดแล้ว)'!$N:$N,"1")</f>
        <v>0</v>
      </c>
      <c r="Z29" s="42">
        <f>COUNTIFS('PEA VOLTA 409 (เปิดแล้ว)'!$G:$G,'นับจำนวน จังหวัด+ตู้+หัว 214'!B29,'PEA VOLTA 409 (เปิดแล้ว)'!N:N,"2")</f>
        <v>4</v>
      </c>
      <c r="AA29" s="42"/>
      <c r="AB29" s="42">
        <f>COUNTIFS('PEA VOLTA 409 (เปิดแล้ว)'!$G:$G,'นับจำนวน จังหวัด+ตู้+หัว 214'!B29,'PEA VOLTA 409 (เปิดแล้ว)'!U:U,"1")</f>
        <v>2</v>
      </c>
      <c r="AC29" s="42">
        <f>COUNTIFS('PEA VOLTA 409 (เปิดแล้ว)'!$G:$G,'นับจำนวน จังหวัด+ตู้+หัว 214'!B29,'PEA VOLTA 409 (เปิดแล้ว)'!U:U,"2")</f>
        <v>5</v>
      </c>
      <c r="AD29" s="42">
        <f>COUNTIFS('PEA VOLTA 409 (เปิดแล้ว)'!$G:$G,'นับจำนวน จังหวัด+ตู้+หัว 214'!B29,'PEA VOLTA 409 (เปิดแล้ว)'!U:U,"3")</f>
        <v>0</v>
      </c>
      <c r="AE29" s="42"/>
      <c r="AF29" s="42">
        <f>COUNTIFS('PEA VOLTA 409 (เปิดแล้ว)'!$G:$G,'นับจำนวน จังหวัด+ตู้+หัว 214'!B29,'PEA VOLTA 409 (เปิดแล้ว)'!V:V,"1")</f>
        <v>0</v>
      </c>
      <c r="AG29" s="42">
        <f>COUNTIFS('PEA VOLTA 409 (เปิดแล้ว)'!$G:$G,'นับจำนวน จังหวัด+ตู้+หัว 214'!B29,'PEA VOLTA 409 (เปิดแล้ว)'!V:V,"2")</f>
        <v>4</v>
      </c>
    </row>
    <row r="30" spans="1:33" ht="21" customHeight="1">
      <c r="A30" s="46">
        <v>28</v>
      </c>
      <c r="B30" s="60" t="s">
        <v>576</v>
      </c>
      <c r="C30" s="46">
        <f>COUNTIFS('PEA VOLTA 409 (เปิดแล้ว)'!$G:$G,'นับจำนวน จังหวัด+ตู้+หัว 214'!B30)</f>
        <v>2</v>
      </c>
      <c r="D30" s="55">
        <f>COUNTIFS('PEA VOLTA 409 (เปิดแล้ว)'!$G:$G,'นับจำนวน จังหวัด+ตู้+หัว 214'!B30,'PEA VOLTA 409 (เปิดแล้ว)'!M:M,"1")</f>
        <v>1</v>
      </c>
      <c r="E30" s="55">
        <f t="shared" si="5"/>
        <v>2</v>
      </c>
      <c r="F30" s="55">
        <f>COUNTIFS('PEA VOLTA 409 (เปิดแล้ว)'!$G:$G,B30,'PEA VOLTA 409 (เปิดแล้ว)'!O:O,"1")</f>
        <v>0</v>
      </c>
      <c r="G30" s="56">
        <f>COUNTIFS('PEA VOLTA 409 (เปิดแล้ว)'!$G:$G,B30,'PEA VOLTA 409 (เปิดแล้ว)'!P:P,"1")</f>
        <v>0</v>
      </c>
      <c r="H30" s="55">
        <f>COUNTIFS('PEA VOLTA 409 (เปิดแล้ว)'!$G:$G,B30,'PEA VOLTA 409 (เปิดแล้ว)'!Q:Q,"1")</f>
        <v>0</v>
      </c>
      <c r="I30" s="42"/>
      <c r="J30" s="42"/>
      <c r="K30" s="58">
        <f>COUNTIFS('PEA VOLTA 409 (เปิดแล้ว)'!$G:$G,B30,'PEA VOLTA 409 (เปิดแล้ว)'!T:T,"1")</f>
        <v>1</v>
      </c>
      <c r="L30" s="55">
        <f t="shared" si="6"/>
        <v>3</v>
      </c>
      <c r="M30" s="55">
        <f t="shared" si="7"/>
        <v>2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>
        <f>COUNTIFS('PEA VOLTA 409 (เปิดแล้ว)'!$G:$G,'นับจำนวน จังหวัด+ตู้+หัว 214'!B30,'PEA VOLTA 409 (เปิดแล้ว)'!$N:$N,"1")</f>
        <v>0</v>
      </c>
      <c r="Z30" s="42">
        <f>COUNTIFS('PEA VOLTA 409 (เปิดแล้ว)'!$G:$G,'นับจำนวน จังหวัด+ตู้+หัว 214'!B30,'PEA VOLTA 409 (เปิดแล้ว)'!N:N,"2")</f>
        <v>1</v>
      </c>
      <c r="AA30" s="42"/>
      <c r="AB30" s="42">
        <f>COUNTIFS('PEA VOLTA 409 (เปิดแล้ว)'!$G:$G,'นับจำนวน จังหวัด+ตู้+หัว 214'!B30,'PEA VOLTA 409 (เปิดแล้ว)'!U:U,"1")</f>
        <v>1</v>
      </c>
      <c r="AC30" s="42">
        <f>COUNTIFS('PEA VOLTA 409 (เปิดแล้ว)'!$G:$G,'นับจำนวน จังหวัด+ตู้+หัว 214'!B30,'PEA VOLTA 409 (เปิดแล้ว)'!U:U,"2")</f>
        <v>1</v>
      </c>
      <c r="AD30" s="42">
        <f>COUNTIFS('PEA VOLTA 409 (เปิดแล้ว)'!$G:$G,'นับจำนวน จังหวัด+ตู้+หัว 214'!B30,'PEA VOLTA 409 (เปิดแล้ว)'!U:U,"3")</f>
        <v>0</v>
      </c>
      <c r="AE30" s="42"/>
      <c r="AF30" s="42">
        <f>COUNTIFS('PEA VOLTA 409 (เปิดแล้ว)'!$G:$G,'นับจำนวน จังหวัด+ตู้+หัว 214'!B30,'PEA VOLTA 409 (เปิดแล้ว)'!V:V,"1")</f>
        <v>0</v>
      </c>
      <c r="AG30" s="42">
        <f>COUNTIFS('PEA VOLTA 409 (เปิดแล้ว)'!$G:$G,'นับจำนวน จังหวัด+ตู้+หัว 214'!B30,'PEA VOLTA 409 (เปิดแล้ว)'!V:V,"2")</f>
        <v>1</v>
      </c>
    </row>
    <row r="31" spans="1:33" ht="21" customHeight="1">
      <c r="A31" s="46">
        <v>29</v>
      </c>
      <c r="B31" s="60" t="s">
        <v>305</v>
      </c>
      <c r="C31" s="46">
        <f>COUNTIFS('PEA VOLTA 409 (เปิดแล้ว)'!$G:$G,'นับจำนวน จังหวัด+ตู้+หัว 214'!B31)</f>
        <v>6</v>
      </c>
      <c r="D31" s="55">
        <f>COUNTIFS('PEA VOLTA 409 (เปิดแล้ว)'!$G:$G,'นับจำนวน จังหวัด+ตู้+หัว 214'!B31,'PEA VOLTA 409 (เปิดแล้ว)'!M:M,"1")</f>
        <v>2</v>
      </c>
      <c r="E31" s="55">
        <f t="shared" si="5"/>
        <v>4</v>
      </c>
      <c r="F31" s="55">
        <f>COUNTIFS('PEA VOLTA 409 (เปิดแล้ว)'!$G:$G,B31,'PEA VOLTA 409 (เปิดแล้ว)'!O:O,"1")</f>
        <v>2</v>
      </c>
      <c r="G31" s="56">
        <f>COUNTIFS('PEA VOLTA 409 (เปิดแล้ว)'!$G:$G,B31,'PEA VOLTA 409 (เปิดแล้ว)'!P:P,"1")</f>
        <v>0</v>
      </c>
      <c r="H31" s="55">
        <f>COUNTIFS('PEA VOLTA 409 (เปิดแล้ว)'!$G:$G,B31,'PEA VOLTA 409 (เปิดแล้ว)'!Q:Q,"1")</f>
        <v>0</v>
      </c>
      <c r="I31" s="42"/>
      <c r="J31" s="42"/>
      <c r="K31" s="58">
        <f>COUNTIFS('PEA VOLTA 409 (เปิดแล้ว)'!$G:$G,B31,'PEA VOLTA 409 (เปิดแล้ว)'!T:T,"1")</f>
        <v>2</v>
      </c>
      <c r="L31" s="55">
        <f t="shared" si="6"/>
        <v>10</v>
      </c>
      <c r="M31" s="55">
        <f t="shared" si="7"/>
        <v>4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>
        <f>COUNTIFS('PEA VOLTA 409 (เปิดแล้ว)'!$G:$G,'นับจำนวน จังหวัด+ตู้+หัว 214'!B31,'PEA VOLTA 409 (เปิดแล้ว)'!$N:$N,"1")</f>
        <v>0</v>
      </c>
      <c r="Z31" s="42">
        <f>COUNTIFS('PEA VOLTA 409 (เปิดแล้ว)'!$G:$G,'นับจำนวน จังหวัด+ตู้+หัว 214'!B31,'PEA VOLTA 409 (เปิดแล้ว)'!N:N,"2")</f>
        <v>2</v>
      </c>
      <c r="AA31" s="42"/>
      <c r="AB31" s="42">
        <f>COUNTIFS('PEA VOLTA 409 (เปิดแล้ว)'!$G:$G,'นับจำนวน จังหวัด+ตู้+หัว 214'!B31,'PEA VOLTA 409 (เปิดแล้ว)'!U:U,"1")</f>
        <v>2</v>
      </c>
      <c r="AC31" s="42">
        <f>COUNTIFS('PEA VOLTA 409 (เปิดแล้ว)'!$G:$G,'นับจำนวน จังหวัด+ตู้+หัว 214'!B31,'PEA VOLTA 409 (เปิดแล้ว)'!U:U,"2")</f>
        <v>4</v>
      </c>
      <c r="AD31" s="42">
        <f>COUNTIFS('PEA VOLTA 409 (เปิดแล้ว)'!$G:$G,'นับจำนวน จังหวัด+ตู้+หัว 214'!B31,'PEA VOLTA 409 (เปิดแล้ว)'!U:U,"3")</f>
        <v>0</v>
      </c>
      <c r="AE31" s="42"/>
      <c r="AF31" s="42">
        <f>COUNTIFS('PEA VOLTA 409 (เปิดแล้ว)'!$G:$G,'นับจำนวน จังหวัด+ตู้+หัว 214'!B31,'PEA VOLTA 409 (เปิดแล้ว)'!V:V,"1")</f>
        <v>0</v>
      </c>
      <c r="AG31" s="42">
        <f>COUNTIFS('PEA VOLTA 409 (เปิดแล้ว)'!$G:$G,'นับจำนวน จังหวัด+ตู้+หัว 214'!B31,'PEA VOLTA 409 (เปิดแล้ว)'!V:V,"2")</f>
        <v>2</v>
      </c>
    </row>
    <row r="32" spans="1:33" ht="21" customHeight="1">
      <c r="A32" s="46">
        <v>30</v>
      </c>
      <c r="B32" s="60" t="s">
        <v>534</v>
      </c>
      <c r="C32" s="46">
        <f>COUNTIFS('PEA VOLTA 409 (เปิดแล้ว)'!$G:$G,'นับจำนวน จังหวัด+ตู้+หัว 214'!B32)</f>
        <v>6</v>
      </c>
      <c r="D32" s="55">
        <f>COUNTIFS('PEA VOLTA 409 (เปิดแล้ว)'!$G:$G,'นับจำนวน จังหวัด+ตู้+หัว 214'!B32,'PEA VOLTA 409 (เปิดแล้ว)'!M:M,"1")</f>
        <v>2</v>
      </c>
      <c r="E32" s="55">
        <f t="shared" si="5"/>
        <v>6</v>
      </c>
      <c r="F32" s="55">
        <f>COUNTIFS('PEA VOLTA 409 (เปิดแล้ว)'!$G:$G,B32,'PEA VOLTA 409 (เปิดแล้ว)'!O:O,"1")</f>
        <v>1</v>
      </c>
      <c r="G32" s="56">
        <f>COUNTIFS('PEA VOLTA 409 (เปิดแล้ว)'!$G:$G,B32,'PEA VOLTA 409 (เปิดแล้ว)'!P:P,"1")</f>
        <v>0</v>
      </c>
      <c r="H32" s="55">
        <f>COUNTIFS('PEA VOLTA 409 (เปิดแล้ว)'!$G:$G,B32,'PEA VOLTA 409 (เปิดแล้ว)'!Q:Q,"1")</f>
        <v>0</v>
      </c>
      <c r="I32" s="42"/>
      <c r="J32" s="42"/>
      <c r="K32" s="58">
        <f>COUNTIFS('PEA VOLTA 409 (เปิดแล้ว)'!$G:$G,B32,'PEA VOLTA 409 (เปิดแล้ว)'!T:T,"1")</f>
        <v>3</v>
      </c>
      <c r="L32" s="55">
        <f t="shared" si="6"/>
        <v>10</v>
      </c>
      <c r="M32" s="55">
        <f t="shared" si="7"/>
        <v>6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>
        <f>COUNTIFS('PEA VOLTA 409 (เปิดแล้ว)'!$G:$G,'นับจำนวน จังหวัด+ตู้+หัว 214'!B32,'PEA VOLTA 409 (เปิดแล้ว)'!$N:$N,"1")</f>
        <v>0</v>
      </c>
      <c r="Z32" s="42">
        <f>COUNTIFS('PEA VOLTA 409 (เปิดแล้ว)'!$G:$G,'นับจำนวน จังหวัด+ตู้+หัว 214'!B32,'PEA VOLTA 409 (เปิดแล้ว)'!N:N,"2")</f>
        <v>3</v>
      </c>
      <c r="AA32" s="42"/>
      <c r="AB32" s="42">
        <f>COUNTIFS('PEA VOLTA 409 (เปิดแล้ว)'!$G:$G,'นับจำนวน จังหวัด+ตู้+หัว 214'!B32,'PEA VOLTA 409 (เปิดแล้ว)'!U:U,"1")</f>
        <v>2</v>
      </c>
      <c r="AC32" s="42">
        <f>COUNTIFS('PEA VOLTA 409 (เปิดแล้ว)'!$G:$G,'นับจำนวน จังหวัด+ตู้+หัว 214'!B32,'PEA VOLTA 409 (เปิดแล้ว)'!U:U,"2")</f>
        <v>4</v>
      </c>
      <c r="AD32" s="42">
        <f>COUNTIFS('PEA VOLTA 409 (เปิดแล้ว)'!$G:$G,'นับจำนวน จังหวัด+ตู้+หัว 214'!B32,'PEA VOLTA 409 (เปิดแล้ว)'!U:U,"3")</f>
        <v>0</v>
      </c>
      <c r="AE32" s="42"/>
      <c r="AF32" s="42">
        <f>COUNTIFS('PEA VOLTA 409 (เปิดแล้ว)'!$G:$G,'นับจำนวน จังหวัด+ตู้+หัว 214'!B32,'PEA VOLTA 409 (เปิดแล้ว)'!V:V,"1")</f>
        <v>0</v>
      </c>
      <c r="AG32" s="42">
        <f>COUNTIFS('PEA VOLTA 409 (เปิดแล้ว)'!$G:$G,'นับจำนวน จังหวัด+ตู้+หัว 214'!B32,'PEA VOLTA 409 (เปิดแล้ว)'!V:V,"2")</f>
        <v>3</v>
      </c>
    </row>
    <row r="33" spans="1:33" ht="21" customHeight="1">
      <c r="A33" s="46">
        <v>31</v>
      </c>
      <c r="B33" s="54" t="s">
        <v>92</v>
      </c>
      <c r="C33" s="46">
        <f>COUNTIFS('PEA VOLTA 409 (เปิดแล้ว)'!$G:$G,'นับจำนวน จังหวัด+ตู้+หัว 214'!B33)</f>
        <v>28</v>
      </c>
      <c r="D33" s="55">
        <f>COUNTIFS('PEA VOLTA 409 (เปิดแล้ว)'!$G:$G,'นับจำนวน จังหวัด+ตู้+หัว 214'!B33,'PEA VOLTA 409 (เปิดแล้ว)'!M:M,"1")</f>
        <v>9</v>
      </c>
      <c r="E33" s="55">
        <f t="shared" si="5"/>
        <v>17</v>
      </c>
      <c r="F33" s="55">
        <f>COUNTIFS('PEA VOLTA 409 (เปิดแล้ว)'!$G:$G,B33,'PEA VOLTA 409 (เปิดแล้ว)'!O:O,"1")</f>
        <v>9</v>
      </c>
      <c r="G33" s="56">
        <f>COUNTIFS('PEA VOLTA 409 (เปิดแล้ว)'!$G:$G,B33,'PEA VOLTA 409 (เปิดแล้ว)'!P:P,"1")</f>
        <v>0</v>
      </c>
      <c r="H33" s="55">
        <f>COUNTIFS('PEA VOLTA 409 (เปิดแล้ว)'!$G:$G,B33,'PEA VOLTA 409 (เปิดแล้ว)'!Q:Q,"1")</f>
        <v>1</v>
      </c>
      <c r="I33" s="42"/>
      <c r="J33" s="42"/>
      <c r="K33" s="58">
        <f>COUNTIFS('PEA VOLTA 409 (เปิดแล้ว)'!$G:$G,B33,'PEA VOLTA 409 (เปิดแล้ว)'!T:T,"1")</f>
        <v>9</v>
      </c>
      <c r="L33" s="55">
        <f t="shared" si="6"/>
        <v>46</v>
      </c>
      <c r="M33" s="55">
        <f t="shared" si="7"/>
        <v>17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>
        <f>COUNTIFS('PEA VOLTA 409 (เปิดแล้ว)'!$G:$G,'นับจำนวน จังหวัด+ตู้+หัว 214'!B33,'PEA VOLTA 409 (เปิดแล้ว)'!$N:$N,"1")</f>
        <v>1</v>
      </c>
      <c r="Z33" s="42">
        <f>COUNTIFS('PEA VOLTA 409 (เปิดแล้ว)'!$G:$G,'นับจำนวน จังหวัด+ตู้+หัว 214'!B33,'PEA VOLTA 409 (เปิดแล้ว)'!N:N,"2")</f>
        <v>8</v>
      </c>
      <c r="AA33" s="42"/>
      <c r="AB33" s="42">
        <f>COUNTIFS('PEA VOLTA 409 (เปิดแล้ว)'!$G:$G,'นับจำนวน จังหวัด+ตู้+หัว 214'!B33,'PEA VOLTA 409 (เปิดแล้ว)'!U:U,"1")</f>
        <v>10</v>
      </c>
      <c r="AC33" s="42">
        <f>COUNTIFS('PEA VOLTA 409 (เปิดแล้ว)'!$G:$G,'นับจำนวน จังหวัด+ตู้+หัว 214'!B33,'PEA VOLTA 409 (เปิดแล้ว)'!U:U,"2")</f>
        <v>18</v>
      </c>
      <c r="AD33" s="42">
        <f>COUNTIFS('PEA VOLTA 409 (เปิดแล้ว)'!$G:$G,'นับจำนวน จังหวัด+ตู้+หัว 214'!B33,'PEA VOLTA 409 (เปิดแล้ว)'!U:U,"3")</f>
        <v>0</v>
      </c>
      <c r="AE33" s="42"/>
      <c r="AF33" s="42">
        <f>COUNTIFS('PEA VOLTA 409 (เปิดแล้ว)'!$G:$G,'นับจำนวน จังหวัด+ตู้+หัว 214'!B33,'PEA VOLTA 409 (เปิดแล้ว)'!V:V,"1")</f>
        <v>1</v>
      </c>
      <c r="AG33" s="42">
        <f>COUNTIFS('PEA VOLTA 409 (เปิดแล้ว)'!$G:$G,'นับจำนวน จังหวัด+ตู้+หัว 214'!B33,'PEA VOLTA 409 (เปิดแล้ว)'!V:V,"2")</f>
        <v>8</v>
      </c>
    </row>
    <row r="34" spans="1:33" ht="21" customHeight="1">
      <c r="A34" s="46">
        <v>32</v>
      </c>
      <c r="B34" s="62" t="s">
        <v>271</v>
      </c>
      <c r="C34" s="46">
        <f>COUNTIFS('PEA VOLTA 409 (เปิดแล้ว)'!$G:$G,'นับจำนวน จังหวัด+ตู้+หัว 214'!B34)</f>
        <v>2</v>
      </c>
      <c r="D34" s="55">
        <f>COUNTIFS('PEA VOLTA 409 (เปิดแล้ว)'!$G:$G,'นับจำนวน จังหวัด+ตู้+หัว 214'!B34,'PEA VOLTA 409 (เปิดแล้ว)'!M:M,"1")</f>
        <v>1</v>
      </c>
      <c r="E34" s="55">
        <f t="shared" si="5"/>
        <v>2</v>
      </c>
      <c r="F34" s="55">
        <f>COUNTIFS('PEA VOLTA 409 (เปิดแล้ว)'!$G:$G,B34,'PEA VOLTA 409 (เปิดแล้ว)'!O:O,"1")</f>
        <v>0</v>
      </c>
      <c r="G34" s="56">
        <f>COUNTIFS('PEA VOLTA 409 (เปิดแล้ว)'!$G:$G,B34,'PEA VOLTA 409 (เปิดแล้ว)'!P:P,"1")</f>
        <v>0</v>
      </c>
      <c r="H34" s="55">
        <f>COUNTIFS('PEA VOLTA 409 (เปิดแล้ว)'!$G:$G,B34,'PEA VOLTA 409 (เปิดแล้ว)'!Q:Q,"1")</f>
        <v>0</v>
      </c>
      <c r="I34" s="42"/>
      <c r="J34" s="42"/>
      <c r="K34" s="58">
        <f>COUNTIFS('PEA VOLTA 409 (เปิดแล้ว)'!$G:$G,B34,'PEA VOLTA 409 (เปิดแล้ว)'!T:T,"1")</f>
        <v>1</v>
      </c>
      <c r="L34" s="55">
        <f t="shared" si="6"/>
        <v>3</v>
      </c>
      <c r="M34" s="55">
        <f t="shared" si="7"/>
        <v>2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>
        <f>COUNTIFS('PEA VOLTA 409 (เปิดแล้ว)'!$G:$G,'นับจำนวน จังหวัด+ตู้+หัว 214'!B34,'PEA VOLTA 409 (เปิดแล้ว)'!$N:$N,"1")</f>
        <v>0</v>
      </c>
      <c r="Z34" s="42">
        <f>COUNTIFS('PEA VOLTA 409 (เปิดแล้ว)'!$G:$G,'นับจำนวน จังหวัด+ตู้+หัว 214'!B34,'PEA VOLTA 409 (เปิดแล้ว)'!N:N,"2")</f>
        <v>1</v>
      </c>
      <c r="AA34" s="42"/>
      <c r="AB34" s="42">
        <f>COUNTIFS('PEA VOLTA 409 (เปิดแล้ว)'!$G:$G,'นับจำนวน จังหวัด+ตู้+หัว 214'!B34,'PEA VOLTA 409 (เปิดแล้ว)'!U:U,"1")</f>
        <v>1</v>
      </c>
      <c r="AC34" s="42">
        <f>COUNTIFS('PEA VOLTA 409 (เปิดแล้ว)'!$G:$G,'นับจำนวน จังหวัด+ตู้+หัว 214'!B34,'PEA VOLTA 409 (เปิดแล้ว)'!U:U,"2")</f>
        <v>1</v>
      </c>
      <c r="AD34" s="42">
        <f>COUNTIFS('PEA VOLTA 409 (เปิดแล้ว)'!$G:$G,'นับจำนวน จังหวัด+ตู้+หัว 214'!B34,'PEA VOLTA 409 (เปิดแล้ว)'!U:U,"3")</f>
        <v>0</v>
      </c>
      <c r="AE34" s="42"/>
      <c r="AF34" s="42">
        <f>COUNTIFS('PEA VOLTA 409 (เปิดแล้ว)'!$G:$G,'นับจำนวน จังหวัด+ตู้+หัว 214'!B34,'PEA VOLTA 409 (เปิดแล้ว)'!V:V,"1")</f>
        <v>0</v>
      </c>
      <c r="AG34" s="42">
        <f>COUNTIFS('PEA VOLTA 409 (เปิดแล้ว)'!$G:$G,'นับจำนวน จังหวัด+ตู้+หัว 214'!B34,'PEA VOLTA 409 (เปิดแล้ว)'!V:V,"2")</f>
        <v>1</v>
      </c>
    </row>
    <row r="35" spans="1:33" ht="21" customHeight="1">
      <c r="A35" s="46">
        <v>33</v>
      </c>
      <c r="B35" s="62" t="s">
        <v>277</v>
      </c>
      <c r="C35" s="46">
        <f>COUNTIFS('PEA VOLTA 409 (เปิดแล้ว)'!$G:$G,'นับจำนวน จังหวัด+ตู้+หัว 214'!B35)</f>
        <v>14</v>
      </c>
      <c r="D35" s="55">
        <f>COUNTIFS('PEA VOLTA 409 (เปิดแล้ว)'!$G:$G,'นับจำนวน จังหวัด+ตู้+หัว 214'!B35,'PEA VOLTA 409 (เปิดแล้ว)'!M:M,"1")</f>
        <v>6</v>
      </c>
      <c r="E35" s="55">
        <f t="shared" si="5"/>
        <v>6</v>
      </c>
      <c r="F35" s="55">
        <f>COUNTIFS('PEA VOLTA 409 (เปิดแล้ว)'!$G:$G,B35,'PEA VOLTA 409 (เปิดแล้ว)'!O:O,"1")</f>
        <v>5</v>
      </c>
      <c r="G35" s="56">
        <f>COUNTIFS('PEA VOLTA 409 (เปิดแล้ว)'!$G:$G,B35,'PEA VOLTA 409 (เปิดแล้ว)'!P:P,"1")</f>
        <v>0</v>
      </c>
      <c r="H35" s="55">
        <f>COUNTIFS('PEA VOLTA 409 (เปิดแล้ว)'!$G:$G,B35,'PEA VOLTA 409 (เปิดแล้ว)'!Q:Q,"1")</f>
        <v>0</v>
      </c>
      <c r="I35" s="42"/>
      <c r="J35" s="42"/>
      <c r="K35" s="58">
        <f>COUNTIFS('PEA VOLTA 409 (เปิดแล้ว)'!$G:$G,B35,'PEA VOLTA 409 (เปิดแล้ว)'!T:T,"1")</f>
        <v>3</v>
      </c>
      <c r="L35" s="55">
        <f t="shared" si="6"/>
        <v>22</v>
      </c>
      <c r="M35" s="55">
        <f t="shared" si="7"/>
        <v>6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>
        <f>COUNTIFS('PEA VOLTA 409 (เปิดแล้ว)'!$G:$G,'นับจำนวน จังหวัด+ตู้+หัว 214'!B35,'PEA VOLTA 409 (เปิดแล้ว)'!$N:$N,"1")</f>
        <v>0</v>
      </c>
      <c r="Z35" s="42">
        <f>COUNTIFS('PEA VOLTA 409 (เปิดแล้ว)'!$G:$G,'นับจำนวน จังหวัด+ตู้+หัว 214'!B35,'PEA VOLTA 409 (เปิดแล้ว)'!N:N,"2")</f>
        <v>3</v>
      </c>
      <c r="AA35" s="42"/>
      <c r="AB35" s="42">
        <f>COUNTIFS('PEA VOLTA 409 (เปิดแล้ว)'!$G:$G,'นับจำนวน จังหวัด+ตู้+หัว 214'!B35,'PEA VOLTA 409 (เปิดแล้ว)'!U:U,"1")</f>
        <v>6</v>
      </c>
      <c r="AC35" s="42">
        <f>COUNTIFS('PEA VOLTA 409 (เปิดแล้ว)'!$G:$G,'นับจำนวน จังหวัด+ตู้+หัว 214'!B35,'PEA VOLTA 409 (เปิดแล้ว)'!U:U,"2")</f>
        <v>8</v>
      </c>
      <c r="AD35" s="42">
        <f>COUNTIFS('PEA VOLTA 409 (เปิดแล้ว)'!$G:$G,'นับจำนวน จังหวัด+ตู้+หัว 214'!B35,'PEA VOLTA 409 (เปิดแล้ว)'!U:U,"3")</f>
        <v>0</v>
      </c>
      <c r="AE35" s="42"/>
      <c r="AF35" s="42">
        <f>COUNTIFS('PEA VOLTA 409 (เปิดแล้ว)'!$G:$G,'นับจำนวน จังหวัด+ตู้+หัว 214'!B35,'PEA VOLTA 409 (เปิดแล้ว)'!V:V,"1")</f>
        <v>0</v>
      </c>
      <c r="AG35" s="42">
        <f>COUNTIFS('PEA VOLTA 409 (เปิดแล้ว)'!$G:$G,'นับจำนวน จังหวัด+ตู้+หัว 214'!B35,'PEA VOLTA 409 (เปิดแล้ว)'!V:V,"2")</f>
        <v>3</v>
      </c>
    </row>
    <row r="36" spans="1:33" ht="21" customHeight="1">
      <c r="A36" s="46">
        <v>34</v>
      </c>
      <c r="B36" s="62" t="s">
        <v>311</v>
      </c>
      <c r="C36" s="46">
        <f>COUNTIFS('PEA VOLTA 409 (เปิดแล้ว)'!$G:$G,'นับจำนวน จังหวัด+ตู้+หัว 214'!B36)</f>
        <v>9</v>
      </c>
      <c r="D36" s="55">
        <f>COUNTIFS('PEA VOLTA 409 (เปิดแล้ว)'!$G:$G,'นับจำนวน จังหวัด+ตู้+หัว 214'!B36,'PEA VOLTA 409 (เปิดแล้ว)'!M:M,"1")</f>
        <v>4</v>
      </c>
      <c r="E36" s="55">
        <f t="shared" si="5"/>
        <v>4</v>
      </c>
      <c r="F36" s="55">
        <f>COUNTIFS('PEA VOLTA 409 (เปิดแล้ว)'!$G:$G,B36,'PEA VOLTA 409 (เปิดแล้ว)'!O:O,"1")</f>
        <v>3</v>
      </c>
      <c r="G36" s="56">
        <f>COUNTIFS('PEA VOLTA 409 (เปิดแล้ว)'!$G:$G,B36,'PEA VOLTA 409 (เปิดแล้ว)'!P:P,"1")</f>
        <v>0</v>
      </c>
      <c r="H36" s="55">
        <f>COUNTIFS('PEA VOLTA 409 (เปิดแล้ว)'!$G:$G,B36,'PEA VOLTA 409 (เปิดแล้ว)'!Q:Q,"1")</f>
        <v>0</v>
      </c>
      <c r="I36" s="42"/>
      <c r="J36" s="42"/>
      <c r="K36" s="58">
        <f>COUNTIFS('PEA VOLTA 409 (เปิดแล้ว)'!$G:$G,B36,'PEA VOLTA 409 (เปิดแล้ว)'!T:T,"1")</f>
        <v>2</v>
      </c>
      <c r="L36" s="55">
        <f t="shared" si="6"/>
        <v>14</v>
      </c>
      <c r="M36" s="55">
        <f t="shared" si="7"/>
        <v>4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>
        <f>COUNTIFS('PEA VOLTA 409 (เปิดแล้ว)'!$G:$G,'นับจำนวน จังหวัด+ตู้+หัว 214'!B36,'PEA VOLTA 409 (เปิดแล้ว)'!$N:$N,"1")</f>
        <v>0</v>
      </c>
      <c r="Z36" s="42">
        <f>COUNTIFS('PEA VOLTA 409 (เปิดแล้ว)'!$G:$G,'นับจำนวน จังหวัด+ตู้+หัว 214'!B36,'PEA VOLTA 409 (เปิดแล้ว)'!N:N,"2")</f>
        <v>2</v>
      </c>
      <c r="AA36" s="42"/>
      <c r="AB36" s="42">
        <f>COUNTIFS('PEA VOLTA 409 (เปิดแล้ว)'!$G:$G,'นับจำนวน จังหวัด+ตู้+หัว 214'!B36,'PEA VOLTA 409 (เปิดแล้ว)'!U:U,"1")</f>
        <v>4</v>
      </c>
      <c r="AC36" s="42">
        <f>COUNTIFS('PEA VOLTA 409 (เปิดแล้ว)'!$G:$G,'นับจำนวน จังหวัด+ตู้+หัว 214'!B36,'PEA VOLTA 409 (เปิดแล้ว)'!U:U,"2")</f>
        <v>5</v>
      </c>
      <c r="AD36" s="42">
        <f>COUNTIFS('PEA VOLTA 409 (เปิดแล้ว)'!$G:$G,'นับจำนวน จังหวัด+ตู้+หัว 214'!B36,'PEA VOLTA 409 (เปิดแล้ว)'!U:U,"3")</f>
        <v>0</v>
      </c>
      <c r="AE36" s="42"/>
      <c r="AF36" s="42">
        <f>COUNTIFS('PEA VOLTA 409 (เปิดแล้ว)'!$G:$G,'นับจำนวน จังหวัด+ตู้+หัว 214'!B36,'PEA VOLTA 409 (เปิดแล้ว)'!V:V,"1")</f>
        <v>0</v>
      </c>
      <c r="AG36" s="42">
        <f>COUNTIFS('PEA VOLTA 409 (เปิดแล้ว)'!$G:$G,'นับจำนวน จังหวัด+ตู้+หัว 214'!B36,'PEA VOLTA 409 (เปิดแล้ว)'!V:V,"2")</f>
        <v>2</v>
      </c>
    </row>
    <row r="37" spans="1:33" ht="21" customHeight="1">
      <c r="A37" s="46">
        <v>35</v>
      </c>
      <c r="B37" s="54" t="s">
        <v>103</v>
      </c>
      <c r="C37" s="46">
        <f>COUNTIFS('PEA VOLTA 409 (เปิดแล้ว)'!$G:$G,'นับจำนวน จังหวัด+ตู้+หัว 214'!B37)</f>
        <v>9</v>
      </c>
      <c r="D37" s="55">
        <f>COUNTIFS('PEA VOLTA 409 (เปิดแล้ว)'!$G:$G,'นับจำนวน จังหวัด+ตู้+หัว 214'!B37,'PEA VOLTA 409 (เปิดแล้ว)'!M:M,"1")</f>
        <v>4</v>
      </c>
      <c r="E37" s="55">
        <f t="shared" si="5"/>
        <v>7</v>
      </c>
      <c r="F37" s="55">
        <f>COUNTIFS('PEA VOLTA 409 (เปิดแล้ว)'!$G:$G,B37,'PEA VOLTA 409 (เปิดแล้ว)'!O:O,"1")</f>
        <v>1</v>
      </c>
      <c r="G37" s="56">
        <f>COUNTIFS('PEA VOLTA 409 (เปิดแล้ว)'!$G:$G,B37,'PEA VOLTA 409 (เปิดแล้ว)'!P:P,"1")</f>
        <v>0</v>
      </c>
      <c r="H37" s="55">
        <f>COUNTIFS('PEA VOLTA 409 (เปิดแล้ว)'!$G:$G,B37,'PEA VOLTA 409 (เปิดแล้ว)'!Q:Q,"1")</f>
        <v>0</v>
      </c>
      <c r="I37" s="42"/>
      <c r="J37" s="42"/>
      <c r="K37" s="58">
        <f>COUNTIFS('PEA VOLTA 409 (เปิดแล้ว)'!$G:$G,B37,'PEA VOLTA 409 (เปิดแล้ว)'!T:T,"1")</f>
        <v>4</v>
      </c>
      <c r="L37" s="55">
        <f t="shared" si="6"/>
        <v>13</v>
      </c>
      <c r="M37" s="55">
        <f t="shared" si="7"/>
        <v>7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>
        <f>COUNTIFS('PEA VOLTA 409 (เปิดแล้ว)'!$G:$G,'นับจำนวน จังหวัด+ตู้+หัว 214'!B37,'PEA VOLTA 409 (เปิดแล้ว)'!$N:$N,"1")</f>
        <v>1</v>
      </c>
      <c r="Z37" s="42">
        <f>COUNTIFS('PEA VOLTA 409 (เปิดแล้ว)'!$G:$G,'นับจำนวน จังหวัด+ตู้+หัว 214'!B37,'PEA VOLTA 409 (เปิดแล้ว)'!N:N,"2")</f>
        <v>3</v>
      </c>
      <c r="AA37" s="42"/>
      <c r="AB37" s="42">
        <f>COUNTIFS('PEA VOLTA 409 (เปิดแล้ว)'!$G:$G,'นับจำนวน จังหวัด+ตู้+หัว 214'!B37,'PEA VOLTA 409 (เปิดแล้ว)'!U:U,"1")</f>
        <v>5</v>
      </c>
      <c r="AC37" s="42">
        <f>COUNTIFS('PEA VOLTA 409 (เปิดแล้ว)'!$G:$G,'นับจำนวน จังหวัด+ตู้+หัว 214'!B37,'PEA VOLTA 409 (เปิดแล้ว)'!U:U,"2")</f>
        <v>4</v>
      </c>
      <c r="AD37" s="42">
        <f>COUNTIFS('PEA VOLTA 409 (เปิดแล้ว)'!$G:$G,'นับจำนวน จังหวัด+ตู้+หัว 214'!B37,'PEA VOLTA 409 (เปิดแล้ว)'!U:U,"3")</f>
        <v>0</v>
      </c>
      <c r="AE37" s="42"/>
      <c r="AF37" s="42">
        <f>COUNTIFS('PEA VOLTA 409 (เปิดแล้ว)'!$G:$G,'นับจำนวน จังหวัด+ตู้+หัว 214'!B37,'PEA VOLTA 409 (เปิดแล้ว)'!V:V,"1")</f>
        <v>1</v>
      </c>
      <c r="AG37" s="42">
        <f>COUNTIFS('PEA VOLTA 409 (เปิดแล้ว)'!$G:$G,'นับจำนวน จังหวัด+ตู้+หัว 214'!B37,'PEA VOLTA 409 (เปิดแล้ว)'!V:V,"2")</f>
        <v>3</v>
      </c>
    </row>
    <row r="38" spans="1:33" ht="21" customHeight="1">
      <c r="A38" s="46">
        <v>36</v>
      </c>
      <c r="B38" s="54" t="s">
        <v>109</v>
      </c>
      <c r="C38" s="46">
        <f>COUNTIFS('PEA VOLTA 409 (เปิดแล้ว)'!$G:$G,'นับจำนวน จังหวัด+ตู้+หัว 214'!B38)</f>
        <v>7</v>
      </c>
      <c r="D38" s="55">
        <f>COUNTIFS('PEA VOLTA 409 (เปิดแล้ว)'!$G:$G,'นับจำนวน จังหวัด+ตู้+หัว 214'!B38,'PEA VOLTA 409 (เปิดแล้ว)'!M:M,"1")</f>
        <v>1</v>
      </c>
      <c r="E38" s="55">
        <f t="shared" si="5"/>
        <v>7</v>
      </c>
      <c r="F38" s="55">
        <f>COUNTIFS('PEA VOLTA 409 (เปิดแล้ว)'!$G:$G,B38,'PEA VOLTA 409 (เปิดแล้ว)'!O:O,"1")</f>
        <v>2</v>
      </c>
      <c r="G38" s="56">
        <f>COUNTIFS('PEA VOLTA 409 (เปิดแล้ว)'!$G:$G,B38,'PEA VOLTA 409 (เปิดแล้ว)'!P:P,"1")</f>
        <v>0</v>
      </c>
      <c r="H38" s="55">
        <f>COUNTIFS('PEA VOLTA 409 (เปิดแล้ว)'!$G:$G,B38,'PEA VOLTA 409 (เปิดแล้ว)'!Q:Q,"1")</f>
        <v>0</v>
      </c>
      <c r="I38" s="42"/>
      <c r="J38" s="42"/>
      <c r="K38" s="58">
        <f>COUNTIFS('PEA VOLTA 409 (เปิดแล้ว)'!$G:$G,B38,'PEA VOLTA 409 (เปิดแล้ว)'!T:T,"1")</f>
        <v>4</v>
      </c>
      <c r="L38" s="55">
        <f t="shared" si="6"/>
        <v>12</v>
      </c>
      <c r="M38" s="55">
        <f t="shared" si="7"/>
        <v>7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>
        <f>COUNTIFS('PEA VOLTA 409 (เปิดแล้ว)'!$G:$G,'นับจำนวน จังหวัด+ตู้+หัว 214'!B38,'PEA VOLTA 409 (เปิดแล้ว)'!$N:$N,"1")</f>
        <v>1</v>
      </c>
      <c r="Z38" s="42">
        <f>COUNTIFS('PEA VOLTA 409 (เปิดแล้ว)'!$G:$G,'นับจำนวน จังหวัด+ตู้+หัว 214'!B38,'PEA VOLTA 409 (เปิดแล้ว)'!N:N,"2")</f>
        <v>3</v>
      </c>
      <c r="AA38" s="42"/>
      <c r="AB38" s="42">
        <f>COUNTIFS('PEA VOLTA 409 (เปิดแล้ว)'!$G:$G,'นับจำนวน จังหวัด+ตู้+หัว 214'!B38,'PEA VOLTA 409 (เปิดแล้ว)'!U:U,"1")</f>
        <v>2</v>
      </c>
      <c r="AC38" s="42">
        <f>COUNTIFS('PEA VOLTA 409 (เปิดแล้ว)'!$G:$G,'นับจำนวน จังหวัด+ตู้+หัว 214'!B38,'PEA VOLTA 409 (เปิดแล้ว)'!U:U,"2")</f>
        <v>5</v>
      </c>
      <c r="AD38" s="42">
        <f>COUNTIFS('PEA VOLTA 409 (เปิดแล้ว)'!$G:$G,'นับจำนวน จังหวัด+ตู้+หัว 214'!B38,'PEA VOLTA 409 (เปิดแล้ว)'!U:U,"3")</f>
        <v>0</v>
      </c>
      <c r="AE38" s="42"/>
      <c r="AF38" s="42">
        <f>COUNTIFS('PEA VOLTA 409 (เปิดแล้ว)'!$G:$G,'นับจำนวน จังหวัด+ตู้+หัว 214'!B38,'PEA VOLTA 409 (เปิดแล้ว)'!V:V,"1")</f>
        <v>1</v>
      </c>
      <c r="AG38" s="42">
        <f>COUNTIFS('PEA VOLTA 409 (เปิดแล้ว)'!$G:$G,'นับจำนวน จังหวัด+ตู้+หัว 214'!B38,'PEA VOLTA 409 (เปิดแล้ว)'!V:V,"2")</f>
        <v>3</v>
      </c>
    </row>
    <row r="39" spans="1:33" ht="21" customHeight="1">
      <c r="A39" s="46">
        <v>37</v>
      </c>
      <c r="B39" s="60" t="s">
        <v>550</v>
      </c>
      <c r="C39" s="46">
        <f>COUNTIFS('PEA VOLTA 409 (เปิดแล้ว)'!$G:$G,'นับจำนวน จังหวัด+ตู้+หัว 214'!B39)</f>
        <v>5</v>
      </c>
      <c r="D39" s="55">
        <f>COUNTIFS('PEA VOLTA 409 (เปิดแล้ว)'!$G:$G,'นับจำนวน จังหวัด+ตู้+หัว 214'!B39,'PEA VOLTA 409 (เปิดแล้ว)'!M:M,"1")</f>
        <v>3</v>
      </c>
      <c r="E39" s="55">
        <f t="shared" si="5"/>
        <v>4</v>
      </c>
      <c r="F39" s="55">
        <f>COUNTIFS('PEA VOLTA 409 (เปิดแล้ว)'!$G:$G,B39,'PEA VOLTA 409 (เปิดแล้ว)'!O:O,"1")</f>
        <v>0</v>
      </c>
      <c r="G39" s="56">
        <f>COUNTIFS('PEA VOLTA 409 (เปิดแล้ว)'!$G:$G,B39,'PEA VOLTA 409 (เปิดแล้ว)'!P:P,"1")</f>
        <v>0</v>
      </c>
      <c r="H39" s="55">
        <f>COUNTIFS('PEA VOLTA 409 (เปิดแล้ว)'!$G:$G,B39,'PEA VOLTA 409 (เปิดแล้ว)'!Q:Q,"1")</f>
        <v>0</v>
      </c>
      <c r="I39" s="42"/>
      <c r="J39" s="42"/>
      <c r="K39" s="58">
        <f>COUNTIFS('PEA VOLTA 409 (เปิดแล้ว)'!$G:$G,B39,'PEA VOLTA 409 (เปิดแล้ว)'!T:T,"1")</f>
        <v>2</v>
      </c>
      <c r="L39" s="55">
        <f t="shared" si="6"/>
        <v>7</v>
      </c>
      <c r="M39" s="55">
        <f t="shared" si="7"/>
        <v>4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>
        <f>COUNTIFS('PEA VOLTA 409 (เปิดแล้ว)'!$G:$G,'นับจำนวน จังหวัด+ตู้+หัว 214'!B39,'PEA VOLTA 409 (เปิดแล้ว)'!$N:$N,"1")</f>
        <v>0</v>
      </c>
      <c r="Z39" s="42">
        <f>COUNTIFS('PEA VOLTA 409 (เปิดแล้ว)'!$G:$G,'นับจำนวน จังหวัด+ตู้+หัว 214'!B39,'PEA VOLTA 409 (เปิดแล้ว)'!N:N,"2")</f>
        <v>2</v>
      </c>
      <c r="AA39" s="42"/>
      <c r="AB39" s="42">
        <f>COUNTIFS('PEA VOLTA 409 (เปิดแล้ว)'!$G:$G,'นับจำนวน จังหวัด+ตู้+หัว 214'!B39,'PEA VOLTA 409 (เปิดแล้ว)'!U:U,"1")</f>
        <v>3</v>
      </c>
      <c r="AC39" s="42">
        <f>COUNTIFS('PEA VOLTA 409 (เปิดแล้ว)'!$G:$G,'นับจำนวน จังหวัด+ตู้+หัว 214'!B39,'PEA VOLTA 409 (เปิดแล้ว)'!U:U,"2")</f>
        <v>2</v>
      </c>
      <c r="AD39" s="42">
        <f>COUNTIFS('PEA VOLTA 409 (เปิดแล้ว)'!$G:$G,'นับจำนวน จังหวัด+ตู้+หัว 214'!B39,'PEA VOLTA 409 (เปิดแล้ว)'!U:U,"3")</f>
        <v>0</v>
      </c>
      <c r="AE39" s="42"/>
      <c r="AF39" s="42">
        <f>COUNTIFS('PEA VOLTA 409 (เปิดแล้ว)'!$G:$G,'นับจำนวน จังหวัด+ตู้+หัว 214'!B39,'PEA VOLTA 409 (เปิดแล้ว)'!V:V,"1")</f>
        <v>0</v>
      </c>
      <c r="AG39" s="42">
        <f>COUNTIFS('PEA VOLTA 409 (เปิดแล้ว)'!$G:$G,'นับจำนวน จังหวัด+ตู้+หัว 214'!B39,'PEA VOLTA 409 (เปิดแล้ว)'!V:V,"2")</f>
        <v>2</v>
      </c>
    </row>
    <row r="40" spans="1:33" ht="21" customHeight="1">
      <c r="A40" s="46">
        <v>38</v>
      </c>
      <c r="B40" s="61" t="s">
        <v>207</v>
      </c>
      <c r="C40" s="46">
        <f>COUNTIFS('PEA VOLTA 409 (เปิดแล้ว)'!$G:$G,'นับจำนวน จังหวัด+ตู้+หัว 214'!B40)</f>
        <v>11</v>
      </c>
      <c r="D40" s="55">
        <f>COUNTIFS('PEA VOLTA 409 (เปิดแล้ว)'!$G:$G,'นับจำนวน จังหวัด+ตู้+หัว 214'!B40,'PEA VOLTA 409 (เปิดแล้ว)'!M:M,"1")</f>
        <v>4</v>
      </c>
      <c r="E40" s="55">
        <f t="shared" si="5"/>
        <v>8</v>
      </c>
      <c r="F40" s="55">
        <f>COUNTIFS('PEA VOLTA 409 (เปิดแล้ว)'!$G:$G,B40,'PEA VOLTA 409 (เปิดแล้ว)'!O:O,"1")</f>
        <v>3</v>
      </c>
      <c r="G40" s="56">
        <f>COUNTIFS('PEA VOLTA 409 (เปิดแล้ว)'!$G:$G,B40,'PEA VOLTA 409 (เปิดแล้ว)'!P:P,"1")</f>
        <v>0</v>
      </c>
      <c r="H40" s="55">
        <f>COUNTIFS('PEA VOLTA 409 (เปิดแล้ว)'!$G:$G,B40,'PEA VOLTA 409 (เปิดแล้ว)'!Q:Q,"1")</f>
        <v>0</v>
      </c>
      <c r="I40" s="42"/>
      <c r="J40" s="42"/>
      <c r="K40" s="58">
        <f>COUNTIFS('PEA VOLTA 409 (เปิดแล้ว)'!$G:$G,B40,'PEA VOLTA 409 (เปิดแล้ว)'!T:T,"1")</f>
        <v>4</v>
      </c>
      <c r="L40" s="55">
        <f t="shared" si="6"/>
        <v>18</v>
      </c>
      <c r="M40" s="55">
        <f t="shared" si="7"/>
        <v>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>
        <f>COUNTIFS('PEA VOLTA 409 (เปิดแล้ว)'!$G:$G,'นับจำนวน จังหวัด+ตู้+หัว 214'!B40,'PEA VOLTA 409 (เปิดแล้ว)'!$N:$N,"1")</f>
        <v>0</v>
      </c>
      <c r="Z40" s="42">
        <f>COUNTIFS('PEA VOLTA 409 (เปิดแล้ว)'!$G:$G,'นับจำนวน จังหวัด+ตู้+หัว 214'!B40,'PEA VOLTA 409 (เปิดแล้ว)'!N:N,"2")</f>
        <v>4</v>
      </c>
      <c r="AA40" s="42"/>
      <c r="AB40" s="42">
        <f>COUNTIFS('PEA VOLTA 409 (เปิดแล้ว)'!$G:$G,'นับจำนวน จังหวัด+ตู้+หัว 214'!B40,'PEA VOLTA 409 (เปิดแล้ว)'!U:U,"1")</f>
        <v>4</v>
      </c>
      <c r="AC40" s="42">
        <f>COUNTIFS('PEA VOLTA 409 (เปิดแล้ว)'!$G:$G,'นับจำนวน จังหวัด+ตู้+หัว 214'!B40,'PEA VOLTA 409 (เปิดแล้ว)'!U:U,"2")</f>
        <v>7</v>
      </c>
      <c r="AD40" s="42">
        <f>COUNTIFS('PEA VOLTA 409 (เปิดแล้ว)'!$G:$G,'นับจำนวน จังหวัด+ตู้+หัว 214'!B40,'PEA VOLTA 409 (เปิดแล้ว)'!U:U,"3")</f>
        <v>0</v>
      </c>
      <c r="AE40" s="42"/>
      <c r="AF40" s="42">
        <f>COUNTIFS('PEA VOLTA 409 (เปิดแล้ว)'!$G:$G,'นับจำนวน จังหวัด+ตู้+หัว 214'!B40,'PEA VOLTA 409 (เปิดแล้ว)'!V:V,"1")</f>
        <v>0</v>
      </c>
      <c r="AG40" s="42">
        <f>COUNTIFS('PEA VOLTA 409 (เปิดแล้ว)'!$G:$G,'นับจำนวน จังหวัด+ตู้+หัว 214'!B40,'PEA VOLTA 409 (เปิดแล้ว)'!V:V,"2")</f>
        <v>4</v>
      </c>
    </row>
    <row r="41" spans="1:33" ht="21" customHeight="1">
      <c r="A41" s="46">
        <v>39</v>
      </c>
      <c r="B41" s="60" t="s">
        <v>656</v>
      </c>
      <c r="C41" s="46">
        <f>COUNTIFS('PEA VOLTA 409 (เปิดแล้ว)'!$G:$G,'นับจำนวน จังหวัด+ตู้+หัว 214'!B41)</f>
        <v>4</v>
      </c>
      <c r="D41" s="55">
        <f>COUNTIFS('PEA VOLTA 409 (เปิดแล้ว)'!$G:$G,'นับจำนวน จังหวัด+ตู้+หัว 214'!B41,'PEA VOLTA 409 (เปิดแล้ว)'!M:M,"1")</f>
        <v>1</v>
      </c>
      <c r="E41" s="55">
        <f t="shared" si="5"/>
        <v>2</v>
      </c>
      <c r="F41" s="55">
        <f>COUNTIFS('PEA VOLTA 409 (เปิดแล้ว)'!$G:$G,B41,'PEA VOLTA 409 (เปิดแล้ว)'!O:O,"1")</f>
        <v>2</v>
      </c>
      <c r="G41" s="56">
        <f>COUNTIFS('PEA VOLTA 409 (เปิดแล้ว)'!$G:$G,B41,'PEA VOLTA 409 (เปิดแล้ว)'!P:P,"1")</f>
        <v>0</v>
      </c>
      <c r="H41" s="55">
        <f>COUNTIFS('PEA VOLTA 409 (เปิดแล้ว)'!$G:$G,B41,'PEA VOLTA 409 (เปิดแล้ว)'!Q:Q,"1")</f>
        <v>0</v>
      </c>
      <c r="I41" s="42"/>
      <c r="J41" s="42"/>
      <c r="K41" s="58">
        <f>COUNTIFS('PEA VOLTA 409 (เปิดแล้ว)'!$G:$G,B41,'PEA VOLTA 409 (เปิดแล้ว)'!T:T,"1")</f>
        <v>1</v>
      </c>
      <c r="L41" s="55">
        <f t="shared" si="6"/>
        <v>7</v>
      </c>
      <c r="M41" s="55">
        <f t="shared" si="7"/>
        <v>2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>
        <f>COUNTIFS('PEA VOLTA 409 (เปิดแล้ว)'!$G:$G,'นับจำนวน จังหวัด+ตู้+หัว 214'!B41,'PEA VOLTA 409 (เปิดแล้ว)'!$N:$N,"1")</f>
        <v>0</v>
      </c>
      <c r="Z41" s="42">
        <f>COUNTIFS('PEA VOLTA 409 (เปิดแล้ว)'!$G:$G,'นับจำนวน จังหวัด+ตู้+หัว 214'!B41,'PEA VOLTA 409 (เปิดแล้ว)'!N:N,"2")</f>
        <v>1</v>
      </c>
      <c r="AA41" s="42"/>
      <c r="AB41" s="42">
        <f>COUNTIFS('PEA VOLTA 409 (เปิดแล้ว)'!$G:$G,'นับจำนวน จังหวัด+ตู้+หัว 214'!B41,'PEA VOLTA 409 (เปิดแล้ว)'!U:U,"1")</f>
        <v>1</v>
      </c>
      <c r="AC41" s="42">
        <f>COUNTIFS('PEA VOLTA 409 (เปิดแล้ว)'!$G:$G,'นับจำนวน จังหวัด+ตู้+หัว 214'!B41,'PEA VOLTA 409 (เปิดแล้ว)'!U:U,"2")</f>
        <v>3</v>
      </c>
      <c r="AD41" s="42">
        <f>COUNTIFS('PEA VOLTA 409 (เปิดแล้ว)'!$G:$G,'นับจำนวน จังหวัด+ตู้+หัว 214'!B41,'PEA VOLTA 409 (เปิดแล้ว)'!U:U,"3")</f>
        <v>0</v>
      </c>
      <c r="AE41" s="42"/>
      <c r="AF41" s="42">
        <f>COUNTIFS('PEA VOLTA 409 (เปิดแล้ว)'!$G:$G,'นับจำนวน จังหวัด+ตู้+หัว 214'!B41,'PEA VOLTA 409 (เปิดแล้ว)'!V:V,"1")</f>
        <v>0</v>
      </c>
      <c r="AG41" s="42">
        <f>COUNTIFS('PEA VOLTA 409 (เปิดแล้ว)'!$G:$G,'นับจำนวน จังหวัด+ตู้+หัว 214'!B41,'PEA VOLTA 409 (เปิดแล้ว)'!V:V,"2")</f>
        <v>1</v>
      </c>
    </row>
    <row r="42" spans="1:33" ht="21" customHeight="1">
      <c r="A42" s="46">
        <v>40</v>
      </c>
      <c r="B42" s="60" t="s">
        <v>661</v>
      </c>
      <c r="C42" s="46">
        <f>COUNTIFS('PEA VOLTA 409 (เปิดแล้ว)'!$G:$G,'นับจำนวน จังหวัด+ตู้+หัว 214'!B42)</f>
        <v>2</v>
      </c>
      <c r="D42" s="55">
        <f>COUNTIFS('PEA VOLTA 409 (เปิดแล้ว)'!$G:$G,'นับจำนวน จังหวัด+ตู้+หัว 214'!B42,'PEA VOLTA 409 (เปิดแล้ว)'!M:M,"1")</f>
        <v>0</v>
      </c>
      <c r="E42" s="55">
        <f t="shared" si="5"/>
        <v>4</v>
      </c>
      <c r="F42" s="55">
        <f>COUNTIFS('PEA VOLTA 409 (เปิดแล้ว)'!$G:$G,B42,'PEA VOLTA 409 (เปิดแล้ว)'!O:O,"1")</f>
        <v>0</v>
      </c>
      <c r="G42" s="56">
        <f>COUNTIFS('PEA VOLTA 409 (เปิดแล้ว)'!$G:$G,B42,'PEA VOLTA 409 (เปิดแล้ว)'!P:P,"1")</f>
        <v>0</v>
      </c>
      <c r="H42" s="55">
        <f>COUNTIFS('PEA VOLTA 409 (เปิดแล้ว)'!$G:$G,B42,'PEA VOLTA 409 (เปิดแล้ว)'!Q:Q,"1")</f>
        <v>0</v>
      </c>
      <c r="I42" s="42"/>
      <c r="J42" s="42"/>
      <c r="K42" s="58">
        <f>COUNTIFS('PEA VOLTA 409 (เปิดแล้ว)'!$G:$G,B42,'PEA VOLTA 409 (เปิดแล้ว)'!T:T,"1")</f>
        <v>2</v>
      </c>
      <c r="L42" s="55">
        <f t="shared" si="6"/>
        <v>4</v>
      </c>
      <c r="M42" s="55">
        <f t="shared" si="7"/>
        <v>4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>
        <f>COUNTIFS('PEA VOLTA 409 (เปิดแล้ว)'!$G:$G,'นับจำนวน จังหวัด+ตู้+หัว 214'!B42,'PEA VOLTA 409 (เปิดแล้ว)'!$N:$N,"1")</f>
        <v>0</v>
      </c>
      <c r="Z42" s="42">
        <f>COUNTIFS('PEA VOLTA 409 (เปิดแล้ว)'!$G:$G,'นับจำนวน จังหวัด+ตู้+หัว 214'!B42,'PEA VOLTA 409 (เปิดแล้ว)'!N:N,"2")</f>
        <v>2</v>
      </c>
      <c r="AA42" s="42"/>
      <c r="AB42" s="42">
        <f>COUNTIFS('PEA VOLTA 409 (เปิดแล้ว)'!$G:$G,'นับจำนวน จังหวัด+ตู้+หัว 214'!B42,'PEA VOLTA 409 (เปิดแล้ว)'!U:U,"1")</f>
        <v>0</v>
      </c>
      <c r="AC42" s="42">
        <f>COUNTIFS('PEA VOLTA 409 (เปิดแล้ว)'!$G:$G,'นับจำนวน จังหวัด+ตู้+หัว 214'!B42,'PEA VOLTA 409 (เปิดแล้ว)'!U:U,"2")</f>
        <v>2</v>
      </c>
      <c r="AD42" s="42">
        <f>COUNTIFS('PEA VOLTA 409 (เปิดแล้ว)'!$G:$G,'นับจำนวน จังหวัด+ตู้+หัว 214'!B42,'PEA VOLTA 409 (เปิดแล้ว)'!U:U,"3")</f>
        <v>0</v>
      </c>
      <c r="AE42" s="42"/>
      <c r="AF42" s="42">
        <f>COUNTIFS('PEA VOLTA 409 (เปิดแล้ว)'!$G:$G,'นับจำนวน จังหวัด+ตู้+หัว 214'!B42,'PEA VOLTA 409 (เปิดแล้ว)'!V:V,"1")</f>
        <v>0</v>
      </c>
      <c r="AG42" s="42">
        <f>COUNTIFS('PEA VOLTA 409 (เปิดแล้ว)'!$G:$G,'นับจำนวน จังหวัด+ตู้+หัว 214'!B42,'PEA VOLTA 409 (เปิดแล้ว)'!V:V,"2")</f>
        <v>2</v>
      </c>
    </row>
    <row r="43" spans="1:33" ht="21" customHeight="1">
      <c r="A43" s="46">
        <v>41</v>
      </c>
      <c r="B43" s="63" t="s">
        <v>1091</v>
      </c>
      <c r="C43" s="46">
        <f>COUNTIFS('PEA VOLTA 409 (เปิดแล้ว)'!$G:$G,'นับจำนวน จังหวัด+ตู้+หัว 214'!B43)</f>
        <v>4</v>
      </c>
      <c r="D43" s="55">
        <f>COUNTIFS('PEA VOLTA 409 (เปิดแล้ว)'!$G:$G,'นับจำนวน จังหวัด+ตู้+หัว 214'!B43,'PEA VOLTA 409 (เปิดแล้ว)'!M:M,"1")</f>
        <v>3</v>
      </c>
      <c r="E43" s="55">
        <f t="shared" si="5"/>
        <v>0</v>
      </c>
      <c r="F43" s="55">
        <f>COUNTIFS('PEA VOLTA 409 (เปิดแล้ว)'!$G:$G,B43,'PEA VOLTA 409 (เปิดแล้ว)'!O:O,"1")</f>
        <v>1</v>
      </c>
      <c r="G43" s="56">
        <f>COUNTIFS('PEA VOLTA 409 (เปิดแล้ว)'!$G:$G,B43,'PEA VOLTA 409 (เปิดแล้ว)'!P:P,"1")</f>
        <v>0</v>
      </c>
      <c r="H43" s="55">
        <f>COUNTIFS('PEA VOLTA 409 (เปิดแล้ว)'!$G:$G,B43,'PEA VOLTA 409 (เปิดแล้ว)'!Q:Q,"1")</f>
        <v>0</v>
      </c>
      <c r="I43" s="42"/>
      <c r="J43" s="42"/>
      <c r="K43" s="58">
        <f>COUNTIFS('PEA VOLTA 409 (เปิดแล้ว)'!$G:$G,B43,'PEA VOLTA 409 (เปิดแล้ว)'!T:T,"1")</f>
        <v>0</v>
      </c>
      <c r="L43" s="55">
        <f t="shared" si="6"/>
        <v>5</v>
      </c>
      <c r="M43" s="55">
        <f t="shared" si="7"/>
        <v>0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>
        <f>COUNTIFS('PEA VOLTA 409 (เปิดแล้ว)'!$G:$G,'นับจำนวน จังหวัด+ตู้+หัว 214'!B43,'PEA VOLTA 409 (เปิดแล้ว)'!$N:$N,"1")</f>
        <v>0</v>
      </c>
      <c r="Z43" s="42">
        <f>COUNTIFS('PEA VOLTA 409 (เปิดแล้ว)'!$G:$G,'นับจำนวน จังหวัด+ตู้+หัว 214'!B43,'PEA VOLTA 409 (เปิดแล้ว)'!N:N,"2")</f>
        <v>0</v>
      </c>
      <c r="AA43" s="42"/>
      <c r="AB43" s="42">
        <f>COUNTIFS('PEA VOLTA 409 (เปิดแล้ว)'!$G:$G,'นับจำนวน จังหวัด+ตู้+หัว 214'!B43,'PEA VOLTA 409 (เปิดแล้ว)'!U:U,"1")</f>
        <v>3</v>
      </c>
      <c r="AC43" s="42">
        <f>COUNTIFS('PEA VOLTA 409 (เปิดแล้ว)'!$G:$G,'นับจำนวน จังหวัด+ตู้+หัว 214'!B43,'PEA VOLTA 409 (เปิดแล้ว)'!U:U,"2")</f>
        <v>1</v>
      </c>
      <c r="AD43" s="42">
        <f>COUNTIFS('PEA VOLTA 409 (เปิดแล้ว)'!$G:$G,'นับจำนวน จังหวัด+ตู้+หัว 214'!B43,'PEA VOLTA 409 (เปิดแล้ว)'!U:U,"3")</f>
        <v>0</v>
      </c>
      <c r="AE43" s="42"/>
      <c r="AF43" s="42">
        <f>COUNTIFS('PEA VOLTA 409 (เปิดแล้ว)'!$G:$G,'นับจำนวน จังหวัด+ตู้+หัว 214'!B43,'PEA VOLTA 409 (เปิดแล้ว)'!V:V,"1")</f>
        <v>0</v>
      </c>
      <c r="AG43" s="42">
        <f>COUNTIFS('PEA VOLTA 409 (เปิดแล้ว)'!$G:$G,'นับจำนวน จังหวัด+ตู้+หัว 214'!B43,'PEA VOLTA 409 (เปิดแล้ว)'!V:V,"2")</f>
        <v>0</v>
      </c>
    </row>
    <row r="44" spans="1:33" ht="21" customHeight="1">
      <c r="A44" s="46">
        <v>42</v>
      </c>
      <c r="B44" s="60" t="s">
        <v>671</v>
      </c>
      <c r="C44" s="46">
        <f>COUNTIFS('PEA VOLTA 409 (เปิดแล้ว)'!$G:$G,'นับจำนวน จังหวัด+ตู้+หัว 214'!B44)</f>
        <v>2</v>
      </c>
      <c r="D44" s="55">
        <f>COUNTIFS('PEA VOLTA 409 (เปิดแล้ว)'!$G:$G,'นับจำนวน จังหวัด+ตู้+หัว 214'!B44,'PEA VOLTA 409 (เปิดแล้ว)'!M:M,"1")</f>
        <v>0</v>
      </c>
      <c r="E44" s="55">
        <f t="shared" si="5"/>
        <v>4</v>
      </c>
      <c r="F44" s="55">
        <f>COUNTIFS('PEA VOLTA 409 (เปิดแล้ว)'!$G:$G,B44,'PEA VOLTA 409 (เปิดแล้ว)'!O:O,"1")</f>
        <v>0</v>
      </c>
      <c r="G44" s="56">
        <f>COUNTIFS('PEA VOLTA 409 (เปิดแล้ว)'!$G:$G,B44,'PEA VOLTA 409 (เปิดแล้ว)'!P:P,"1")</f>
        <v>0</v>
      </c>
      <c r="H44" s="55">
        <f>COUNTIFS('PEA VOLTA 409 (เปิดแล้ว)'!$G:$G,B44,'PEA VOLTA 409 (เปิดแล้ว)'!Q:Q,"1")</f>
        <v>0</v>
      </c>
      <c r="I44" s="42"/>
      <c r="J44" s="42"/>
      <c r="K44" s="58">
        <f>COUNTIFS('PEA VOLTA 409 (เปิดแล้ว)'!$G:$G,B44,'PEA VOLTA 409 (เปิดแล้ว)'!T:T,"1")</f>
        <v>2</v>
      </c>
      <c r="L44" s="55">
        <f t="shared" si="6"/>
        <v>4</v>
      </c>
      <c r="M44" s="55">
        <f t="shared" si="7"/>
        <v>4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>
        <f>COUNTIFS('PEA VOLTA 409 (เปิดแล้ว)'!$G:$G,'นับจำนวน จังหวัด+ตู้+หัว 214'!B44,'PEA VOLTA 409 (เปิดแล้ว)'!$N:$N,"1")</f>
        <v>0</v>
      </c>
      <c r="Z44" s="42">
        <f>COUNTIFS('PEA VOLTA 409 (เปิดแล้ว)'!$G:$G,'นับจำนวน จังหวัด+ตู้+หัว 214'!B44,'PEA VOLTA 409 (เปิดแล้ว)'!N:N,"2")</f>
        <v>2</v>
      </c>
      <c r="AA44" s="42"/>
      <c r="AB44" s="42">
        <f>COUNTIFS('PEA VOLTA 409 (เปิดแล้ว)'!$G:$G,'นับจำนวน จังหวัด+ตู้+หัว 214'!B44,'PEA VOLTA 409 (เปิดแล้ว)'!U:U,"1")</f>
        <v>0</v>
      </c>
      <c r="AC44" s="42">
        <f>COUNTIFS('PEA VOLTA 409 (เปิดแล้ว)'!$G:$G,'นับจำนวน จังหวัด+ตู้+หัว 214'!B44,'PEA VOLTA 409 (เปิดแล้ว)'!U:U,"2")</f>
        <v>2</v>
      </c>
      <c r="AD44" s="42">
        <f>COUNTIFS('PEA VOLTA 409 (เปิดแล้ว)'!$G:$G,'นับจำนวน จังหวัด+ตู้+หัว 214'!B44,'PEA VOLTA 409 (เปิดแล้ว)'!U:U,"3")</f>
        <v>0</v>
      </c>
      <c r="AE44" s="42"/>
      <c r="AF44" s="42">
        <f>COUNTIFS('PEA VOLTA 409 (เปิดแล้ว)'!$G:$G,'นับจำนวน จังหวัด+ตู้+หัว 214'!B44,'PEA VOLTA 409 (เปิดแล้ว)'!V:V,"1")</f>
        <v>0</v>
      </c>
      <c r="AG44" s="42">
        <f>COUNTIFS('PEA VOLTA 409 (เปิดแล้ว)'!$G:$G,'นับจำนวน จังหวัด+ตู้+หัว 214'!B44,'PEA VOLTA 409 (เปิดแล้ว)'!V:V,"2")</f>
        <v>2</v>
      </c>
    </row>
    <row r="45" spans="1:33" ht="21" customHeight="1">
      <c r="A45" s="46">
        <v>43</v>
      </c>
      <c r="B45" s="62" t="s">
        <v>200</v>
      </c>
      <c r="C45" s="46">
        <f>COUNTIFS('PEA VOLTA 409 (เปิดแล้ว)'!$G:$G,'นับจำนวน จังหวัด+ตู้+หัว 214'!B45)</f>
        <v>3</v>
      </c>
      <c r="D45" s="55">
        <f>COUNTIFS('PEA VOLTA 409 (เปิดแล้ว)'!$G:$G,'นับจำนวน จังหวัด+ตู้+หัว 214'!B45,'PEA VOLTA 409 (เปิดแล้ว)'!M:M,"1")</f>
        <v>1</v>
      </c>
      <c r="E45" s="55">
        <f t="shared" si="5"/>
        <v>2</v>
      </c>
      <c r="F45" s="55">
        <f>COUNTIFS('PEA VOLTA 409 (เปิดแล้ว)'!$G:$G,B45,'PEA VOLTA 409 (เปิดแล้ว)'!O:O,"1")</f>
        <v>1</v>
      </c>
      <c r="G45" s="56">
        <f>COUNTIFS('PEA VOLTA 409 (เปิดแล้ว)'!$G:$G,B45,'PEA VOLTA 409 (เปิดแล้ว)'!P:P,"1")</f>
        <v>0</v>
      </c>
      <c r="H45" s="55">
        <f>COUNTIFS('PEA VOLTA 409 (เปิดแล้ว)'!$G:$G,B45,'PEA VOLTA 409 (เปิดแล้ว)'!Q:Q,"1")</f>
        <v>0</v>
      </c>
      <c r="I45" s="42"/>
      <c r="J45" s="42"/>
      <c r="K45" s="58">
        <f>COUNTIFS('PEA VOLTA 409 (เปิดแล้ว)'!$G:$G,B45,'PEA VOLTA 409 (เปิดแล้ว)'!T:T,"1")</f>
        <v>1</v>
      </c>
      <c r="L45" s="55">
        <f t="shared" si="6"/>
        <v>5</v>
      </c>
      <c r="M45" s="55">
        <f t="shared" si="7"/>
        <v>2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>
        <f>COUNTIFS('PEA VOLTA 409 (เปิดแล้ว)'!$G:$G,'นับจำนวน จังหวัด+ตู้+หัว 214'!B45,'PEA VOLTA 409 (เปิดแล้ว)'!$N:$N,"1")</f>
        <v>0</v>
      </c>
      <c r="Z45" s="42">
        <f>COUNTIFS('PEA VOLTA 409 (เปิดแล้ว)'!$G:$G,'นับจำนวน จังหวัด+ตู้+หัว 214'!B45,'PEA VOLTA 409 (เปิดแล้ว)'!N:N,"2")</f>
        <v>1</v>
      </c>
      <c r="AA45" s="42"/>
      <c r="AB45" s="42">
        <f>COUNTIFS('PEA VOLTA 409 (เปิดแล้ว)'!$G:$G,'นับจำนวน จังหวัด+ตู้+หัว 214'!B45,'PEA VOLTA 409 (เปิดแล้ว)'!U:U,"1")</f>
        <v>1</v>
      </c>
      <c r="AC45" s="42">
        <f>COUNTIFS('PEA VOLTA 409 (เปิดแล้ว)'!$G:$G,'นับจำนวน จังหวัด+ตู้+หัว 214'!B45,'PEA VOLTA 409 (เปิดแล้ว)'!U:U,"2")</f>
        <v>2</v>
      </c>
      <c r="AD45" s="42">
        <f>COUNTIFS('PEA VOLTA 409 (เปิดแล้ว)'!$G:$G,'นับจำนวน จังหวัด+ตู้+หัว 214'!B45,'PEA VOLTA 409 (เปิดแล้ว)'!U:U,"3")</f>
        <v>0</v>
      </c>
      <c r="AE45" s="42"/>
      <c r="AF45" s="42">
        <f>COUNTIFS('PEA VOLTA 409 (เปิดแล้ว)'!$G:$G,'นับจำนวน จังหวัด+ตู้+หัว 214'!B45,'PEA VOLTA 409 (เปิดแล้ว)'!V:V,"1")</f>
        <v>0</v>
      </c>
      <c r="AG45" s="42">
        <f>COUNTIFS('PEA VOLTA 409 (เปิดแล้ว)'!$G:$G,'นับจำนวน จังหวัด+ตู้+หัว 214'!B45,'PEA VOLTA 409 (เปิดแล้ว)'!V:V,"2")</f>
        <v>1</v>
      </c>
    </row>
    <row r="46" spans="1:33" ht="21" customHeight="1">
      <c r="A46" s="46">
        <v>44</v>
      </c>
      <c r="B46" s="63" t="s">
        <v>680</v>
      </c>
      <c r="C46" s="46">
        <f>COUNTIFS('PEA VOLTA 409 (เปิดแล้ว)'!$G:$G,'นับจำนวน จังหวัด+ตู้+หัว 214'!B46)</f>
        <v>3</v>
      </c>
      <c r="D46" s="55">
        <f>COUNTIFS('PEA VOLTA 409 (เปิดแล้ว)'!$G:$G,'นับจำนวน จังหวัด+ตู้+หัว 214'!B46,'PEA VOLTA 409 (เปิดแล้ว)'!M:M,"1")</f>
        <v>0</v>
      </c>
      <c r="E46" s="55">
        <f t="shared" si="5"/>
        <v>4</v>
      </c>
      <c r="F46" s="55">
        <f>COUNTIFS('PEA VOLTA 409 (เปิดแล้ว)'!$G:$G,B46,'PEA VOLTA 409 (เปิดแล้ว)'!O:O,"1")</f>
        <v>1</v>
      </c>
      <c r="G46" s="56">
        <f>COUNTIFS('PEA VOLTA 409 (เปิดแล้ว)'!$G:$G,B46,'PEA VOLTA 409 (เปิดแล้ว)'!P:P,"1")</f>
        <v>0</v>
      </c>
      <c r="H46" s="55">
        <f>COUNTIFS('PEA VOLTA 409 (เปิดแล้ว)'!$G:$G,B46,'PEA VOLTA 409 (เปิดแล้ว)'!Q:Q,"1")</f>
        <v>0</v>
      </c>
      <c r="I46" s="42"/>
      <c r="J46" s="42"/>
      <c r="K46" s="58">
        <f>COUNTIFS('PEA VOLTA 409 (เปิดแล้ว)'!$G:$G,B46,'PEA VOLTA 409 (เปิดแล้ว)'!T:T,"1")</f>
        <v>2</v>
      </c>
      <c r="L46" s="55">
        <f t="shared" si="6"/>
        <v>6</v>
      </c>
      <c r="M46" s="55">
        <f t="shared" si="7"/>
        <v>4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>
        <f>COUNTIFS('PEA VOLTA 409 (เปิดแล้ว)'!$G:$G,'นับจำนวน จังหวัด+ตู้+หัว 214'!B46,'PEA VOLTA 409 (เปิดแล้ว)'!$N:$N,"1")</f>
        <v>0</v>
      </c>
      <c r="Z46" s="42">
        <f>COUNTIFS('PEA VOLTA 409 (เปิดแล้ว)'!$G:$G,'นับจำนวน จังหวัด+ตู้+หัว 214'!B46,'PEA VOLTA 409 (เปิดแล้ว)'!N:N,"2")</f>
        <v>2</v>
      </c>
      <c r="AA46" s="42"/>
      <c r="AB46" s="42">
        <f>COUNTIFS('PEA VOLTA 409 (เปิดแล้ว)'!$G:$G,'นับจำนวน จังหวัด+ตู้+หัว 214'!B46,'PEA VOLTA 409 (เปิดแล้ว)'!U:U,"1")</f>
        <v>0</v>
      </c>
      <c r="AC46" s="42">
        <f>COUNTIFS('PEA VOLTA 409 (เปิดแล้ว)'!$G:$G,'นับจำนวน จังหวัด+ตู้+หัว 214'!B46,'PEA VOLTA 409 (เปิดแล้ว)'!U:U,"2")</f>
        <v>3</v>
      </c>
      <c r="AD46" s="42">
        <f>COUNTIFS('PEA VOLTA 409 (เปิดแล้ว)'!$G:$G,'นับจำนวน จังหวัด+ตู้+หัว 214'!B46,'PEA VOLTA 409 (เปิดแล้ว)'!U:U,"3")</f>
        <v>0</v>
      </c>
      <c r="AE46" s="42"/>
      <c r="AF46" s="42">
        <f>COUNTIFS('PEA VOLTA 409 (เปิดแล้ว)'!$G:$G,'นับจำนวน จังหวัด+ตู้+หัว 214'!B46,'PEA VOLTA 409 (เปิดแล้ว)'!V:V,"1")</f>
        <v>0</v>
      </c>
      <c r="AG46" s="42">
        <f>COUNTIFS('PEA VOLTA 409 (เปิดแล้ว)'!$G:$G,'นับจำนวน จังหวัด+ตู้+หัว 214'!B46,'PEA VOLTA 409 (เปิดแล้ว)'!V:V,"2")</f>
        <v>2</v>
      </c>
    </row>
    <row r="47" spans="1:33" ht="21" customHeight="1">
      <c r="A47" s="46">
        <v>45</v>
      </c>
      <c r="B47" s="62" t="s">
        <v>216</v>
      </c>
      <c r="C47" s="46">
        <f>COUNTIFS('PEA VOLTA 409 (เปิดแล้ว)'!$G:$G,'นับจำนวน จังหวัด+ตู้+หัว 214'!B47)</f>
        <v>9</v>
      </c>
      <c r="D47" s="55">
        <f>COUNTIFS('PEA VOLTA 409 (เปิดแล้ว)'!$G:$G,'นับจำนวน จังหวัด+ตู้+หัว 214'!B47,'PEA VOLTA 409 (เปิดแล้ว)'!M:M,"1")</f>
        <v>2</v>
      </c>
      <c r="E47" s="55">
        <f t="shared" si="5"/>
        <v>6</v>
      </c>
      <c r="F47" s="55">
        <f>COUNTIFS('PEA VOLTA 409 (เปิดแล้ว)'!$G:$G,B47,'PEA VOLTA 409 (เปิดแล้ว)'!O:O,"1")</f>
        <v>4</v>
      </c>
      <c r="G47" s="56">
        <f>COUNTIFS('PEA VOLTA 409 (เปิดแล้ว)'!$G:$G,B47,'PEA VOLTA 409 (เปิดแล้ว)'!P:P,"1")</f>
        <v>0</v>
      </c>
      <c r="H47" s="55">
        <f>COUNTIFS('PEA VOLTA 409 (เปิดแล้ว)'!$G:$G,B47,'PEA VOLTA 409 (เปิดแล้ว)'!Q:Q,"1")</f>
        <v>0</v>
      </c>
      <c r="I47" s="42"/>
      <c r="J47" s="42"/>
      <c r="K47" s="58">
        <f>COUNTIFS('PEA VOLTA 409 (เปิดแล้ว)'!$G:$G,B47,'PEA VOLTA 409 (เปิดแล้ว)'!T:T,"1")</f>
        <v>3</v>
      </c>
      <c r="L47" s="55">
        <f t="shared" si="6"/>
        <v>16</v>
      </c>
      <c r="M47" s="55">
        <f t="shared" si="7"/>
        <v>6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>
        <f>COUNTIFS('PEA VOLTA 409 (เปิดแล้ว)'!$G:$G,'นับจำนวน จังหวัด+ตู้+หัว 214'!B47,'PEA VOLTA 409 (เปิดแล้ว)'!$N:$N,"1")</f>
        <v>0</v>
      </c>
      <c r="Z47" s="42">
        <f>COUNTIFS('PEA VOLTA 409 (เปิดแล้ว)'!$G:$G,'นับจำนวน จังหวัด+ตู้+หัว 214'!B47,'PEA VOLTA 409 (เปิดแล้ว)'!N:N,"2")</f>
        <v>3</v>
      </c>
      <c r="AA47" s="42"/>
      <c r="AB47" s="42">
        <f>COUNTIFS('PEA VOLTA 409 (เปิดแล้ว)'!$G:$G,'นับจำนวน จังหวัด+ตู้+หัว 214'!B47,'PEA VOLTA 409 (เปิดแล้ว)'!U:U,"1")</f>
        <v>2</v>
      </c>
      <c r="AC47" s="42">
        <f>COUNTIFS('PEA VOLTA 409 (เปิดแล้ว)'!$G:$G,'นับจำนวน จังหวัด+ตู้+หัว 214'!B47,'PEA VOLTA 409 (เปิดแล้ว)'!U:U,"2")</f>
        <v>7</v>
      </c>
      <c r="AD47" s="42">
        <f>COUNTIFS('PEA VOLTA 409 (เปิดแล้ว)'!$G:$G,'นับจำนวน จังหวัด+ตู้+หัว 214'!B47,'PEA VOLTA 409 (เปิดแล้ว)'!U:U,"3")</f>
        <v>0</v>
      </c>
      <c r="AE47" s="42"/>
      <c r="AF47" s="42">
        <f>COUNTIFS('PEA VOLTA 409 (เปิดแล้ว)'!$G:$G,'นับจำนวน จังหวัด+ตู้+หัว 214'!B47,'PEA VOLTA 409 (เปิดแล้ว)'!V:V,"1")</f>
        <v>0</v>
      </c>
      <c r="AG47" s="42">
        <f>COUNTIFS('PEA VOLTA 409 (เปิดแล้ว)'!$G:$G,'นับจำนวน จังหวัด+ตู้+หัว 214'!B47,'PEA VOLTA 409 (เปิดแล้ว)'!V:V,"2")</f>
        <v>3</v>
      </c>
    </row>
    <row r="48" spans="1:33" ht="21" customHeight="1">
      <c r="A48" s="46">
        <v>46</v>
      </c>
      <c r="B48" s="60" t="s">
        <v>1797</v>
      </c>
      <c r="C48" s="46">
        <f>COUNTIFS('PEA VOLTA 409 (เปิดแล้ว)'!$G:$G,'นับจำนวน จังหวัด+ตู้+หัว 214'!B48)</f>
        <v>0</v>
      </c>
      <c r="D48" s="55">
        <f>COUNTIFS('PEA VOLTA 409 (เปิดแล้ว)'!$G:$G,'นับจำนวน จังหวัด+ตู้+หัว 214'!B48,'PEA VOLTA 409 (เปิดแล้ว)'!M:M,"1")</f>
        <v>0</v>
      </c>
      <c r="E48" s="55">
        <f t="shared" si="5"/>
        <v>0</v>
      </c>
      <c r="F48" s="55">
        <f>COUNTIFS('PEA VOLTA 409 (เปิดแล้ว)'!$G:$G,B48,'PEA VOLTA 409 (เปิดแล้ว)'!O:O,"1")</f>
        <v>0</v>
      </c>
      <c r="G48" s="56">
        <f>COUNTIFS('PEA VOLTA 409 (เปิดแล้ว)'!$G:$G,B48,'PEA VOLTA 409 (เปิดแล้ว)'!P:P,"1")</f>
        <v>0</v>
      </c>
      <c r="H48" s="55">
        <f>COUNTIFS('PEA VOLTA 409 (เปิดแล้ว)'!$G:$G,B48,'PEA VOLTA 409 (เปิดแล้ว)'!Q:Q,"1")</f>
        <v>0</v>
      </c>
      <c r="I48" s="42"/>
      <c r="J48" s="42"/>
      <c r="K48" s="58">
        <f>COUNTIFS('PEA VOLTA 409 (เปิดแล้ว)'!$G:$G,B48,'PEA VOLTA 409 (เปิดแล้ว)'!T:T,"1")</f>
        <v>0</v>
      </c>
      <c r="L48" s="55">
        <f t="shared" si="6"/>
        <v>0</v>
      </c>
      <c r="M48" s="55">
        <f t="shared" si="7"/>
        <v>0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>
        <f>COUNTIFS('PEA VOLTA 409 (เปิดแล้ว)'!$G:$G,'นับจำนวน จังหวัด+ตู้+หัว 214'!B48,'PEA VOLTA 409 (เปิดแล้ว)'!$N:$N,"1")</f>
        <v>0</v>
      </c>
      <c r="Z48" s="42">
        <f>COUNTIFS('PEA VOLTA 409 (เปิดแล้ว)'!$G:$G,'นับจำนวน จังหวัด+ตู้+หัว 214'!B48,'PEA VOLTA 409 (เปิดแล้ว)'!N:N,"2")</f>
        <v>0</v>
      </c>
      <c r="AA48" s="42"/>
      <c r="AB48" s="42">
        <f>COUNTIFS('PEA VOLTA 409 (เปิดแล้ว)'!$G:$G,'นับจำนวน จังหวัด+ตู้+หัว 214'!B48,'PEA VOLTA 409 (เปิดแล้ว)'!U:U,"1")</f>
        <v>0</v>
      </c>
      <c r="AC48" s="42">
        <f>COUNTIFS('PEA VOLTA 409 (เปิดแล้ว)'!$G:$G,'นับจำนวน จังหวัด+ตู้+หัว 214'!B48,'PEA VOLTA 409 (เปิดแล้ว)'!U:U,"2")</f>
        <v>0</v>
      </c>
      <c r="AD48" s="42">
        <f>COUNTIFS('PEA VOLTA 409 (เปิดแล้ว)'!$G:$G,'นับจำนวน จังหวัด+ตู้+หัว 214'!B48,'PEA VOLTA 409 (เปิดแล้ว)'!U:U,"3")</f>
        <v>0</v>
      </c>
      <c r="AE48" s="42"/>
      <c r="AF48" s="42">
        <f>COUNTIFS('PEA VOLTA 409 (เปิดแล้ว)'!$G:$G,'นับจำนวน จังหวัด+ตู้+หัว 214'!B48,'PEA VOLTA 409 (เปิดแล้ว)'!V:V,"1")</f>
        <v>0</v>
      </c>
      <c r="AG48" s="42">
        <f>COUNTIFS('PEA VOLTA 409 (เปิดแล้ว)'!$G:$G,'นับจำนวน จังหวัด+ตู้+หัว 214'!B48,'PEA VOLTA 409 (เปิดแล้ว)'!V:V,"2")</f>
        <v>0</v>
      </c>
    </row>
    <row r="49" spans="1:33" ht="21" customHeight="1">
      <c r="A49" s="46">
        <v>47</v>
      </c>
      <c r="B49" s="60" t="s">
        <v>838</v>
      </c>
      <c r="C49" s="46">
        <f>COUNTIFS('PEA VOLTA 409 (เปิดแล้ว)'!$G:$G,'นับจำนวน จังหวัด+ตู้+หัว 214'!B49)</f>
        <v>2</v>
      </c>
      <c r="D49" s="55">
        <f>COUNTIFS('PEA VOLTA 409 (เปิดแล้ว)'!$G:$G,'นับจำนวน จังหวัด+ตู้+หัว 214'!B49,'PEA VOLTA 409 (เปิดแล้ว)'!M:M,"1")</f>
        <v>1</v>
      </c>
      <c r="E49" s="55">
        <f t="shared" si="5"/>
        <v>2</v>
      </c>
      <c r="F49" s="55">
        <f>COUNTIFS('PEA VOLTA 409 (เปิดแล้ว)'!$G:$G,B49,'PEA VOLTA 409 (เปิดแล้ว)'!O:O,"1")</f>
        <v>0</v>
      </c>
      <c r="G49" s="56">
        <f>COUNTIFS('PEA VOLTA 409 (เปิดแล้ว)'!$G:$G,B49,'PEA VOLTA 409 (เปิดแล้ว)'!P:P,"1")</f>
        <v>0</v>
      </c>
      <c r="H49" s="55">
        <f>COUNTIFS('PEA VOLTA 409 (เปิดแล้ว)'!$G:$G,B49,'PEA VOLTA 409 (เปิดแล้ว)'!Q:Q,"1")</f>
        <v>0</v>
      </c>
      <c r="I49" s="42"/>
      <c r="J49" s="42"/>
      <c r="K49" s="58">
        <f>COUNTIFS('PEA VOLTA 409 (เปิดแล้ว)'!$G:$G,B49,'PEA VOLTA 409 (เปิดแล้ว)'!T:T,"1")</f>
        <v>1</v>
      </c>
      <c r="L49" s="55">
        <f t="shared" si="6"/>
        <v>3</v>
      </c>
      <c r="M49" s="55">
        <f t="shared" si="7"/>
        <v>2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>
        <f>COUNTIFS('PEA VOLTA 409 (เปิดแล้ว)'!$G:$G,'นับจำนวน จังหวัด+ตู้+หัว 214'!B49,'PEA VOLTA 409 (เปิดแล้ว)'!$N:$N,"1")</f>
        <v>0</v>
      </c>
      <c r="Z49" s="42">
        <f>COUNTIFS('PEA VOLTA 409 (เปิดแล้ว)'!$G:$G,'นับจำนวน จังหวัด+ตู้+หัว 214'!B49,'PEA VOLTA 409 (เปิดแล้ว)'!N:N,"2")</f>
        <v>1</v>
      </c>
      <c r="AA49" s="42"/>
      <c r="AB49" s="42">
        <f>COUNTIFS('PEA VOLTA 409 (เปิดแล้ว)'!$G:$G,'นับจำนวน จังหวัด+ตู้+หัว 214'!B49,'PEA VOLTA 409 (เปิดแล้ว)'!U:U,"1")</f>
        <v>1</v>
      </c>
      <c r="AC49" s="42">
        <f>COUNTIFS('PEA VOLTA 409 (เปิดแล้ว)'!$G:$G,'นับจำนวน จังหวัด+ตู้+หัว 214'!B49,'PEA VOLTA 409 (เปิดแล้ว)'!U:U,"2")</f>
        <v>1</v>
      </c>
      <c r="AD49" s="42">
        <f>COUNTIFS('PEA VOLTA 409 (เปิดแล้ว)'!$G:$G,'นับจำนวน จังหวัด+ตู้+หัว 214'!B49,'PEA VOLTA 409 (เปิดแล้ว)'!U:U,"3")</f>
        <v>0</v>
      </c>
      <c r="AE49" s="42"/>
      <c r="AF49" s="42">
        <f>COUNTIFS('PEA VOLTA 409 (เปิดแล้ว)'!$G:$G,'นับจำนวน จังหวัด+ตู้+หัว 214'!B49,'PEA VOLTA 409 (เปิดแล้ว)'!V:V,"1")</f>
        <v>0</v>
      </c>
      <c r="AG49" s="42">
        <f>COUNTIFS('PEA VOLTA 409 (เปิดแล้ว)'!$G:$G,'นับจำนวน จังหวัด+ตู้+หัว 214'!B49,'PEA VOLTA 409 (เปิดแล้ว)'!V:V,"2")</f>
        <v>1</v>
      </c>
    </row>
    <row r="50" spans="1:33" ht="21" customHeight="1">
      <c r="A50" s="46">
        <v>48</v>
      </c>
      <c r="B50" s="60" t="s">
        <v>805</v>
      </c>
      <c r="C50" s="46">
        <f>COUNTIFS('PEA VOLTA 409 (เปิดแล้ว)'!$G:$G,'นับจำนวน จังหวัด+ตู้+หัว 214'!B50)</f>
        <v>1</v>
      </c>
      <c r="D50" s="55">
        <f>COUNTIFS('PEA VOLTA 409 (เปิดแล้ว)'!$G:$G,'นับจำนวน จังหวัด+ตู้+หัว 214'!B50,'PEA VOLTA 409 (เปิดแล้ว)'!M:M,"1")</f>
        <v>0</v>
      </c>
      <c r="E50" s="55">
        <f t="shared" si="5"/>
        <v>2</v>
      </c>
      <c r="F50" s="55">
        <f>COUNTIFS('PEA VOLTA 409 (เปิดแล้ว)'!$G:$G,B50,'PEA VOLTA 409 (เปิดแล้ว)'!O:O,"1")</f>
        <v>0</v>
      </c>
      <c r="G50" s="56">
        <f>COUNTIFS('PEA VOLTA 409 (เปิดแล้ว)'!$G:$G,B50,'PEA VOLTA 409 (เปิดแล้ว)'!P:P,"1")</f>
        <v>0</v>
      </c>
      <c r="H50" s="55">
        <f>COUNTIFS('PEA VOLTA 409 (เปิดแล้ว)'!$G:$G,B50,'PEA VOLTA 409 (เปิดแล้ว)'!Q:Q,"1")</f>
        <v>0</v>
      </c>
      <c r="I50" s="42"/>
      <c r="J50" s="42"/>
      <c r="K50" s="58">
        <f>COUNTIFS('PEA VOLTA 409 (เปิดแล้ว)'!$G:$G,B50,'PEA VOLTA 409 (เปิดแล้ว)'!T:T,"1")</f>
        <v>1</v>
      </c>
      <c r="L50" s="55">
        <f t="shared" si="6"/>
        <v>2</v>
      </c>
      <c r="M50" s="55">
        <f t="shared" si="7"/>
        <v>2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>
        <f>COUNTIFS('PEA VOLTA 409 (เปิดแล้ว)'!$G:$G,'นับจำนวน จังหวัด+ตู้+หัว 214'!B50,'PEA VOLTA 409 (เปิดแล้ว)'!$N:$N,"1")</f>
        <v>0</v>
      </c>
      <c r="Z50" s="42">
        <f>COUNTIFS('PEA VOLTA 409 (เปิดแล้ว)'!$G:$G,'นับจำนวน จังหวัด+ตู้+หัว 214'!B50,'PEA VOLTA 409 (เปิดแล้ว)'!N:N,"2")</f>
        <v>1</v>
      </c>
      <c r="AA50" s="42"/>
      <c r="AB50" s="42">
        <f>COUNTIFS('PEA VOLTA 409 (เปิดแล้ว)'!$G:$G,'นับจำนวน จังหวัด+ตู้+หัว 214'!B50,'PEA VOLTA 409 (เปิดแล้ว)'!U:U,"1")</f>
        <v>0</v>
      </c>
      <c r="AC50" s="42">
        <f>COUNTIFS('PEA VOLTA 409 (เปิดแล้ว)'!$G:$G,'นับจำนวน จังหวัด+ตู้+หัว 214'!B50,'PEA VOLTA 409 (เปิดแล้ว)'!U:U,"2")</f>
        <v>1</v>
      </c>
      <c r="AD50" s="42">
        <f>COUNTIFS('PEA VOLTA 409 (เปิดแล้ว)'!$G:$G,'นับจำนวน จังหวัด+ตู้+หัว 214'!B50,'PEA VOLTA 409 (เปิดแล้ว)'!U:U,"3")</f>
        <v>0</v>
      </c>
      <c r="AE50" s="42"/>
      <c r="AF50" s="42">
        <f>COUNTIFS('PEA VOLTA 409 (เปิดแล้ว)'!$G:$G,'นับจำนวน จังหวัด+ตู้+หัว 214'!B50,'PEA VOLTA 409 (เปิดแล้ว)'!V:V,"1")</f>
        <v>0</v>
      </c>
      <c r="AG50" s="42">
        <f>COUNTIFS('PEA VOLTA 409 (เปิดแล้ว)'!$G:$G,'นับจำนวน จังหวัด+ตู้+หัว 214'!B50,'PEA VOLTA 409 (เปิดแล้ว)'!V:V,"2")</f>
        <v>1</v>
      </c>
    </row>
    <row r="51" spans="1:33" ht="21" customHeight="1">
      <c r="A51" s="46">
        <v>49</v>
      </c>
      <c r="B51" s="60" t="s">
        <v>485</v>
      </c>
      <c r="C51" s="46">
        <f>COUNTIFS('PEA VOLTA 409 (เปิดแล้ว)'!$G:$G,'นับจำนวน จังหวัด+ตู้+หัว 214'!B51)</f>
        <v>3</v>
      </c>
      <c r="D51" s="55">
        <f>COUNTIFS('PEA VOLTA 409 (เปิดแล้ว)'!$G:$G,'นับจำนวน จังหวัด+ตู้+หัว 214'!B51,'PEA VOLTA 409 (เปิดแล้ว)'!M:M,"1")</f>
        <v>2</v>
      </c>
      <c r="E51" s="55">
        <f t="shared" si="5"/>
        <v>2</v>
      </c>
      <c r="F51" s="55">
        <f>COUNTIFS('PEA VOLTA 409 (เปิดแล้ว)'!$G:$G,B51,'PEA VOLTA 409 (เปิดแล้ว)'!O:O,"1")</f>
        <v>0</v>
      </c>
      <c r="G51" s="56">
        <f>COUNTIFS('PEA VOLTA 409 (เปิดแล้ว)'!$G:$G,B51,'PEA VOLTA 409 (เปิดแล้ว)'!P:P,"1")</f>
        <v>0</v>
      </c>
      <c r="H51" s="55">
        <f>COUNTIFS('PEA VOLTA 409 (เปิดแล้ว)'!$G:$G,B51,'PEA VOLTA 409 (เปิดแล้ว)'!Q:Q,"1")</f>
        <v>0</v>
      </c>
      <c r="I51" s="42"/>
      <c r="J51" s="42"/>
      <c r="K51" s="58">
        <f>COUNTIFS('PEA VOLTA 409 (เปิดแล้ว)'!$G:$G,B51,'PEA VOLTA 409 (เปิดแล้ว)'!T:T,"1")</f>
        <v>1</v>
      </c>
      <c r="L51" s="55">
        <f t="shared" si="6"/>
        <v>4</v>
      </c>
      <c r="M51" s="55">
        <f t="shared" si="7"/>
        <v>2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>
        <f>COUNTIFS('PEA VOLTA 409 (เปิดแล้ว)'!$G:$G,'นับจำนวน จังหวัด+ตู้+หัว 214'!B51,'PEA VOLTA 409 (เปิดแล้ว)'!$N:$N,"1")</f>
        <v>0</v>
      </c>
      <c r="Z51" s="42">
        <f>COUNTIFS('PEA VOLTA 409 (เปิดแล้ว)'!$G:$G,'นับจำนวน จังหวัด+ตู้+หัว 214'!B51,'PEA VOLTA 409 (เปิดแล้ว)'!N:N,"2")</f>
        <v>1</v>
      </c>
      <c r="AA51" s="42"/>
      <c r="AB51" s="42">
        <f>COUNTIFS('PEA VOLTA 409 (เปิดแล้ว)'!$G:$G,'นับจำนวน จังหวัด+ตู้+หัว 214'!B51,'PEA VOLTA 409 (เปิดแล้ว)'!U:U,"1")</f>
        <v>2</v>
      </c>
      <c r="AC51" s="42">
        <f>COUNTIFS('PEA VOLTA 409 (เปิดแล้ว)'!$G:$G,'นับจำนวน จังหวัด+ตู้+หัว 214'!B51,'PEA VOLTA 409 (เปิดแล้ว)'!U:U,"2")</f>
        <v>1</v>
      </c>
      <c r="AD51" s="42">
        <f>COUNTIFS('PEA VOLTA 409 (เปิดแล้ว)'!$G:$G,'นับจำนวน จังหวัด+ตู้+หัว 214'!B51,'PEA VOLTA 409 (เปิดแล้ว)'!U:U,"3")</f>
        <v>0</v>
      </c>
      <c r="AE51" s="42"/>
      <c r="AF51" s="42">
        <f>COUNTIFS('PEA VOLTA 409 (เปิดแล้ว)'!$G:$G,'นับจำนวน จังหวัด+ตู้+หัว 214'!B51,'PEA VOLTA 409 (เปิดแล้ว)'!V:V,"1")</f>
        <v>0</v>
      </c>
      <c r="AG51" s="42">
        <f>COUNTIFS('PEA VOLTA 409 (เปิดแล้ว)'!$G:$G,'นับจำนวน จังหวัด+ตู้+หัว 214'!B51,'PEA VOLTA 409 (เปิดแล้ว)'!V:V,"2")</f>
        <v>1</v>
      </c>
    </row>
    <row r="52" spans="1:33" ht="21" customHeight="1">
      <c r="A52" s="46">
        <v>50</v>
      </c>
      <c r="B52" s="61" t="s">
        <v>57</v>
      </c>
      <c r="C52" s="46">
        <f>COUNTIFS('PEA VOLTA 409 (เปิดแล้ว)'!$G:$G,'นับจำนวน จังหวัด+ตู้+หัว 214'!B52)</f>
        <v>3</v>
      </c>
      <c r="D52" s="55">
        <f>COUNTIFS('PEA VOLTA 409 (เปิดแล้ว)'!$G:$G,'นับจำนวน จังหวัด+ตู้+หัว 214'!B52,'PEA VOLTA 409 (เปิดแล้ว)'!M:M,"1")</f>
        <v>1</v>
      </c>
      <c r="E52" s="55">
        <f t="shared" si="5"/>
        <v>4</v>
      </c>
      <c r="F52" s="55">
        <f>COUNTIFS('PEA VOLTA 409 (เปิดแล้ว)'!$G:$G,B52,'PEA VOLTA 409 (เปิดแล้ว)'!O:O,"1")</f>
        <v>0</v>
      </c>
      <c r="G52" s="56">
        <f>COUNTIFS('PEA VOLTA 409 (เปิดแล้ว)'!$G:$G,B52,'PEA VOLTA 409 (เปิดแล้ว)'!P:P,"1")</f>
        <v>0</v>
      </c>
      <c r="H52" s="55">
        <f>COUNTIFS('PEA VOLTA 409 (เปิดแล้ว)'!$G:$G,B52,'PEA VOLTA 409 (เปิดแล้ว)'!Q:Q,"1")</f>
        <v>0</v>
      </c>
      <c r="I52" s="42"/>
      <c r="J52" s="42"/>
      <c r="K52" s="58">
        <f>COUNTIFS('PEA VOLTA 409 (เปิดแล้ว)'!$G:$G,B52,'PEA VOLTA 409 (เปิดแล้ว)'!T:T,"1")</f>
        <v>2</v>
      </c>
      <c r="L52" s="55">
        <f t="shared" si="6"/>
        <v>5</v>
      </c>
      <c r="M52" s="55">
        <f t="shared" si="7"/>
        <v>4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>
        <f>COUNTIFS('PEA VOLTA 409 (เปิดแล้ว)'!$G:$G,'นับจำนวน จังหวัด+ตู้+หัว 214'!B52,'PEA VOLTA 409 (เปิดแล้ว)'!$N:$N,"1")</f>
        <v>0</v>
      </c>
      <c r="Z52" s="42">
        <f>COUNTIFS('PEA VOLTA 409 (เปิดแล้ว)'!$G:$G,'นับจำนวน จังหวัด+ตู้+หัว 214'!B52,'PEA VOLTA 409 (เปิดแล้ว)'!N:N,"2")</f>
        <v>2</v>
      </c>
      <c r="AA52" s="42"/>
      <c r="AB52" s="42">
        <f>COUNTIFS('PEA VOLTA 409 (เปิดแล้ว)'!$G:$G,'นับจำนวน จังหวัด+ตู้+หัว 214'!B52,'PEA VOLTA 409 (เปิดแล้ว)'!U:U,"1")</f>
        <v>1</v>
      </c>
      <c r="AC52" s="42">
        <f>COUNTIFS('PEA VOLTA 409 (เปิดแล้ว)'!$G:$G,'นับจำนวน จังหวัด+ตู้+หัว 214'!B52,'PEA VOLTA 409 (เปิดแล้ว)'!U:U,"2")</f>
        <v>2</v>
      </c>
      <c r="AD52" s="42">
        <f>COUNTIFS('PEA VOLTA 409 (เปิดแล้ว)'!$G:$G,'นับจำนวน จังหวัด+ตู้+หัว 214'!B52,'PEA VOLTA 409 (เปิดแล้ว)'!U:U,"3")</f>
        <v>0</v>
      </c>
      <c r="AE52" s="42"/>
      <c r="AF52" s="42">
        <f>COUNTIFS('PEA VOLTA 409 (เปิดแล้ว)'!$G:$G,'นับจำนวน จังหวัด+ตู้+หัว 214'!B52,'PEA VOLTA 409 (เปิดแล้ว)'!V:V,"1")</f>
        <v>0</v>
      </c>
      <c r="AG52" s="42">
        <f>COUNTIFS('PEA VOLTA 409 (เปิดแล้ว)'!$G:$G,'นับจำนวน จังหวัด+ตู้+หัว 214'!B52,'PEA VOLTA 409 (เปิดแล้ว)'!V:V,"2")</f>
        <v>2</v>
      </c>
    </row>
    <row r="53" spans="1:33" ht="21" customHeight="1">
      <c r="A53" s="46">
        <v>51</v>
      </c>
      <c r="B53" s="62" t="s">
        <v>225</v>
      </c>
      <c r="C53" s="46">
        <f>COUNTIFS('PEA VOLTA 409 (เปิดแล้ว)'!$G:$G,'นับจำนวน จังหวัด+ตู้+หัว 214'!B53)</f>
        <v>2</v>
      </c>
      <c r="D53" s="55">
        <f>COUNTIFS('PEA VOLTA 409 (เปิดแล้ว)'!$G:$G,'นับจำนวน จังหวัด+ตู้+หัว 214'!B53,'PEA VOLTA 409 (เปิดแล้ว)'!M:M,"1")</f>
        <v>0</v>
      </c>
      <c r="E53" s="55">
        <f t="shared" si="5"/>
        <v>2</v>
      </c>
      <c r="F53" s="55">
        <f>COUNTIFS('PEA VOLTA 409 (เปิดแล้ว)'!$G:$G,B53,'PEA VOLTA 409 (เปิดแล้ว)'!O:O,"1")</f>
        <v>1</v>
      </c>
      <c r="G53" s="56">
        <f>COUNTIFS('PEA VOLTA 409 (เปิดแล้ว)'!$G:$G,B53,'PEA VOLTA 409 (เปิดแล้ว)'!P:P,"1")</f>
        <v>0</v>
      </c>
      <c r="H53" s="55">
        <f>COUNTIFS('PEA VOLTA 409 (เปิดแล้ว)'!$G:$G,B53,'PEA VOLTA 409 (เปิดแล้ว)'!Q:Q,"1")</f>
        <v>0</v>
      </c>
      <c r="I53" s="42"/>
      <c r="J53" s="42"/>
      <c r="K53" s="58">
        <f>COUNTIFS('PEA VOLTA 409 (เปิดแล้ว)'!$G:$G,B53,'PEA VOLTA 409 (เปิดแล้ว)'!T:T,"1")</f>
        <v>1</v>
      </c>
      <c r="L53" s="55">
        <f t="shared" si="6"/>
        <v>4</v>
      </c>
      <c r="M53" s="55">
        <f t="shared" si="7"/>
        <v>2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>
        <f>COUNTIFS('PEA VOLTA 409 (เปิดแล้ว)'!$G:$G,'นับจำนวน จังหวัด+ตู้+หัว 214'!B53,'PEA VOLTA 409 (เปิดแล้ว)'!$N:$N,"1")</f>
        <v>0</v>
      </c>
      <c r="Z53" s="42">
        <f>COUNTIFS('PEA VOLTA 409 (เปิดแล้ว)'!$G:$G,'นับจำนวน จังหวัด+ตู้+หัว 214'!B53,'PEA VOLTA 409 (เปิดแล้ว)'!N:N,"2")</f>
        <v>1</v>
      </c>
      <c r="AA53" s="42"/>
      <c r="AB53" s="42">
        <f>COUNTIFS('PEA VOLTA 409 (เปิดแล้ว)'!$G:$G,'นับจำนวน จังหวัด+ตู้+หัว 214'!B53,'PEA VOLTA 409 (เปิดแล้ว)'!U:U,"1")</f>
        <v>0</v>
      </c>
      <c r="AC53" s="42">
        <f>COUNTIFS('PEA VOLTA 409 (เปิดแล้ว)'!$G:$G,'นับจำนวน จังหวัด+ตู้+หัว 214'!B53,'PEA VOLTA 409 (เปิดแล้ว)'!U:U,"2")</f>
        <v>2</v>
      </c>
      <c r="AD53" s="42">
        <f>COUNTIFS('PEA VOLTA 409 (เปิดแล้ว)'!$G:$G,'นับจำนวน จังหวัด+ตู้+หัว 214'!B53,'PEA VOLTA 409 (เปิดแล้ว)'!U:U,"3")</f>
        <v>0</v>
      </c>
      <c r="AE53" s="42"/>
      <c r="AF53" s="42">
        <f>COUNTIFS('PEA VOLTA 409 (เปิดแล้ว)'!$G:$G,'นับจำนวน จังหวัด+ตู้+หัว 214'!B53,'PEA VOLTA 409 (เปิดแล้ว)'!V:V,"1")</f>
        <v>0</v>
      </c>
      <c r="AG53" s="42">
        <f>COUNTIFS('PEA VOLTA 409 (เปิดแล้ว)'!$G:$G,'นับจำนวน จังหวัด+ตู้+หัว 214'!B53,'PEA VOLTA 409 (เปิดแล้ว)'!V:V,"2")</f>
        <v>1</v>
      </c>
    </row>
    <row r="54" spans="1:33" ht="21" customHeight="1">
      <c r="A54" s="46">
        <v>52</v>
      </c>
      <c r="B54" s="60" t="s">
        <v>811</v>
      </c>
      <c r="C54" s="46">
        <f>COUNTIFS('PEA VOLTA 409 (เปิดแล้ว)'!$G:$G,'นับจำนวน จังหวัด+ตู้+หัว 214'!B54)</f>
        <v>1</v>
      </c>
      <c r="D54" s="55">
        <f>COUNTIFS('PEA VOLTA 409 (เปิดแล้ว)'!$G:$G,'นับจำนวน จังหวัด+ตู้+หัว 214'!B54,'PEA VOLTA 409 (เปิดแล้ว)'!M:M,"1")</f>
        <v>0</v>
      </c>
      <c r="E54" s="55">
        <f t="shared" si="5"/>
        <v>2</v>
      </c>
      <c r="F54" s="55">
        <f>COUNTIFS('PEA VOLTA 409 (เปิดแล้ว)'!$G:$G,B54,'PEA VOLTA 409 (เปิดแล้ว)'!O:O,"1")</f>
        <v>0</v>
      </c>
      <c r="G54" s="56">
        <f>COUNTIFS('PEA VOLTA 409 (เปิดแล้ว)'!$G:$G,B54,'PEA VOLTA 409 (เปิดแล้ว)'!P:P,"1")</f>
        <v>0</v>
      </c>
      <c r="H54" s="55">
        <f>COUNTIFS('PEA VOLTA 409 (เปิดแล้ว)'!$G:$G,B54,'PEA VOLTA 409 (เปิดแล้ว)'!Q:Q,"1")</f>
        <v>0</v>
      </c>
      <c r="I54" s="42"/>
      <c r="J54" s="42"/>
      <c r="K54" s="58">
        <f>COUNTIFS('PEA VOLTA 409 (เปิดแล้ว)'!$G:$G,B54,'PEA VOLTA 409 (เปิดแล้ว)'!T:T,"1")</f>
        <v>1</v>
      </c>
      <c r="L54" s="55">
        <f t="shared" si="6"/>
        <v>2</v>
      </c>
      <c r="M54" s="55">
        <f t="shared" si="7"/>
        <v>2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>
        <f>COUNTIFS('PEA VOLTA 409 (เปิดแล้ว)'!$G:$G,'นับจำนวน จังหวัด+ตู้+หัว 214'!B54,'PEA VOLTA 409 (เปิดแล้ว)'!$N:$N,"1")</f>
        <v>0</v>
      </c>
      <c r="Z54" s="42">
        <f>COUNTIFS('PEA VOLTA 409 (เปิดแล้ว)'!$G:$G,'นับจำนวน จังหวัด+ตู้+หัว 214'!B54,'PEA VOLTA 409 (เปิดแล้ว)'!N:N,"2")</f>
        <v>1</v>
      </c>
      <c r="AA54" s="42"/>
      <c r="AB54" s="42">
        <f>COUNTIFS('PEA VOLTA 409 (เปิดแล้ว)'!$G:$G,'นับจำนวน จังหวัด+ตู้+หัว 214'!B54,'PEA VOLTA 409 (เปิดแล้ว)'!U:U,"1")</f>
        <v>0</v>
      </c>
      <c r="AC54" s="42">
        <f>COUNTIFS('PEA VOLTA 409 (เปิดแล้ว)'!$G:$G,'นับจำนวน จังหวัด+ตู้+หัว 214'!B54,'PEA VOLTA 409 (เปิดแล้ว)'!U:U,"2")</f>
        <v>1</v>
      </c>
      <c r="AD54" s="42">
        <f>COUNTIFS('PEA VOLTA 409 (เปิดแล้ว)'!$G:$G,'นับจำนวน จังหวัด+ตู้+หัว 214'!B54,'PEA VOLTA 409 (เปิดแล้ว)'!U:U,"3")</f>
        <v>0</v>
      </c>
      <c r="AE54" s="42"/>
      <c r="AF54" s="42">
        <f>COUNTIFS('PEA VOLTA 409 (เปิดแล้ว)'!$G:$G,'นับจำนวน จังหวัด+ตู้+หัว 214'!B54,'PEA VOLTA 409 (เปิดแล้ว)'!V:V,"1")</f>
        <v>0</v>
      </c>
      <c r="AG54" s="42">
        <f>COUNTIFS('PEA VOLTA 409 (เปิดแล้ว)'!$G:$G,'นับจำนวน จังหวัด+ตู้+หัว 214'!B54,'PEA VOLTA 409 (เปิดแล้ว)'!V:V,"2")</f>
        <v>1</v>
      </c>
    </row>
    <row r="55" spans="1:33" ht="21" customHeight="1">
      <c r="A55" s="46">
        <v>53</v>
      </c>
      <c r="B55" s="61" t="s">
        <v>52</v>
      </c>
      <c r="C55" s="46">
        <f>COUNTIFS('PEA VOLTA 409 (เปิดแล้ว)'!$G:$G,'นับจำนวน จังหวัด+ตู้+หัว 214'!B55)</f>
        <v>9</v>
      </c>
      <c r="D55" s="55">
        <f>COUNTIFS('PEA VOLTA 409 (เปิดแล้ว)'!$G:$G,'นับจำนวน จังหวัด+ตู้+หัว 214'!B55,'PEA VOLTA 409 (เปิดแล้ว)'!M:M,"1")</f>
        <v>5</v>
      </c>
      <c r="E55" s="55">
        <f t="shared" si="5"/>
        <v>6</v>
      </c>
      <c r="F55" s="55">
        <f>COUNTIFS('PEA VOLTA 409 (เปิดแล้ว)'!$G:$G,B55,'PEA VOLTA 409 (เปิดแล้ว)'!O:O,"1")</f>
        <v>1</v>
      </c>
      <c r="G55" s="56">
        <f>COUNTIFS('PEA VOLTA 409 (เปิดแล้ว)'!$G:$G,B55,'PEA VOLTA 409 (เปิดแล้ว)'!P:P,"1")</f>
        <v>0</v>
      </c>
      <c r="H55" s="55">
        <f>COUNTIFS('PEA VOLTA 409 (เปิดแล้ว)'!$G:$G,B55,'PEA VOLTA 409 (เปิดแล้ว)'!Q:Q,"1")</f>
        <v>0</v>
      </c>
      <c r="I55" s="42"/>
      <c r="J55" s="42"/>
      <c r="K55" s="58">
        <f>COUNTIFS('PEA VOLTA 409 (เปิดแล้ว)'!$G:$G,B55,'PEA VOLTA 409 (เปิดแล้ว)'!T:T,"1")</f>
        <v>3</v>
      </c>
      <c r="L55" s="55">
        <f t="shared" si="6"/>
        <v>13</v>
      </c>
      <c r="M55" s="55">
        <f t="shared" si="7"/>
        <v>6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>
        <f>COUNTIFS('PEA VOLTA 409 (เปิดแล้ว)'!$G:$G,'นับจำนวน จังหวัด+ตู้+หัว 214'!B55,'PEA VOLTA 409 (เปิดแล้ว)'!$N:$N,"1")</f>
        <v>0</v>
      </c>
      <c r="Z55" s="42">
        <f>COUNTIFS('PEA VOLTA 409 (เปิดแล้ว)'!$G:$G,'นับจำนวน จังหวัด+ตู้+หัว 214'!B55,'PEA VOLTA 409 (เปิดแล้ว)'!N:N,"2")</f>
        <v>3</v>
      </c>
      <c r="AA55" s="42"/>
      <c r="AB55" s="42">
        <f>COUNTIFS('PEA VOLTA 409 (เปิดแล้ว)'!$G:$G,'นับจำนวน จังหวัด+ตู้+หัว 214'!B55,'PEA VOLTA 409 (เปิดแล้ว)'!U:U,"1")</f>
        <v>5</v>
      </c>
      <c r="AC55" s="42">
        <f>COUNTIFS('PEA VOLTA 409 (เปิดแล้ว)'!$G:$G,'นับจำนวน จังหวัด+ตู้+หัว 214'!B55,'PEA VOLTA 409 (เปิดแล้ว)'!U:U,"2")</f>
        <v>4</v>
      </c>
      <c r="AD55" s="42">
        <f>COUNTIFS('PEA VOLTA 409 (เปิดแล้ว)'!$G:$G,'นับจำนวน จังหวัด+ตู้+หัว 214'!B55,'PEA VOLTA 409 (เปิดแล้ว)'!U:U,"3")</f>
        <v>0</v>
      </c>
      <c r="AE55" s="42"/>
      <c r="AF55" s="42">
        <f>COUNTIFS('PEA VOLTA 409 (เปิดแล้ว)'!$G:$G,'นับจำนวน จังหวัด+ตู้+หัว 214'!B55,'PEA VOLTA 409 (เปิดแล้ว)'!V:V,"1")</f>
        <v>0</v>
      </c>
      <c r="AG55" s="42">
        <f>COUNTIFS('PEA VOLTA 409 (เปิดแล้ว)'!$G:$G,'นับจำนวน จังหวัด+ตู้+หัว 214'!B55,'PEA VOLTA 409 (เปิดแล้ว)'!V:V,"2")</f>
        <v>3</v>
      </c>
    </row>
    <row r="56" spans="1:33" ht="21" customHeight="1">
      <c r="A56" s="46">
        <v>54</v>
      </c>
      <c r="B56" s="60" t="s">
        <v>490</v>
      </c>
      <c r="C56" s="46">
        <f>COUNTIFS('PEA VOLTA 409 (เปิดแล้ว)'!$G:$G,'นับจำนวน จังหวัด+ตู้+หัว 214'!B56)</f>
        <v>3</v>
      </c>
      <c r="D56" s="55">
        <f>COUNTIFS('PEA VOLTA 409 (เปิดแล้ว)'!$G:$G,'นับจำนวน จังหวัด+ตู้+หัว 214'!B56,'PEA VOLTA 409 (เปิดแล้ว)'!M:M,"1")</f>
        <v>2</v>
      </c>
      <c r="E56" s="55">
        <f t="shared" si="5"/>
        <v>2</v>
      </c>
      <c r="F56" s="55">
        <f>COUNTIFS('PEA VOLTA 409 (เปิดแล้ว)'!$G:$G,B56,'PEA VOLTA 409 (เปิดแล้ว)'!O:O,"1")</f>
        <v>0</v>
      </c>
      <c r="G56" s="56">
        <f>COUNTIFS('PEA VOLTA 409 (เปิดแล้ว)'!$G:$G,B56,'PEA VOLTA 409 (เปิดแล้ว)'!P:P,"1")</f>
        <v>0</v>
      </c>
      <c r="H56" s="55">
        <f>COUNTIFS('PEA VOLTA 409 (เปิดแล้ว)'!$G:$G,B56,'PEA VOLTA 409 (เปิดแล้ว)'!Q:Q,"1")</f>
        <v>0</v>
      </c>
      <c r="I56" s="42"/>
      <c r="J56" s="42"/>
      <c r="K56" s="58">
        <f>COUNTIFS('PEA VOLTA 409 (เปิดแล้ว)'!$G:$G,B56,'PEA VOLTA 409 (เปิดแล้ว)'!T:T,"1")</f>
        <v>1</v>
      </c>
      <c r="L56" s="55">
        <f t="shared" si="6"/>
        <v>4</v>
      </c>
      <c r="M56" s="55">
        <f t="shared" si="7"/>
        <v>2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>
        <f>COUNTIFS('PEA VOLTA 409 (เปิดแล้ว)'!$G:$G,'นับจำนวน จังหวัด+ตู้+หัว 214'!B56,'PEA VOLTA 409 (เปิดแล้ว)'!$N:$N,"1")</f>
        <v>0</v>
      </c>
      <c r="Z56" s="42">
        <f>COUNTIFS('PEA VOLTA 409 (เปิดแล้ว)'!$G:$G,'นับจำนวน จังหวัด+ตู้+หัว 214'!B56,'PEA VOLTA 409 (เปิดแล้ว)'!N:N,"2")</f>
        <v>1</v>
      </c>
      <c r="AA56" s="42"/>
      <c r="AB56" s="42">
        <f>COUNTIFS('PEA VOLTA 409 (เปิดแล้ว)'!$G:$G,'นับจำนวน จังหวัด+ตู้+หัว 214'!B56,'PEA VOLTA 409 (เปิดแล้ว)'!U:U,"1")</f>
        <v>2</v>
      </c>
      <c r="AC56" s="42">
        <f>COUNTIFS('PEA VOLTA 409 (เปิดแล้ว)'!$G:$G,'นับจำนวน จังหวัด+ตู้+หัว 214'!B56,'PEA VOLTA 409 (เปิดแล้ว)'!U:U,"2")</f>
        <v>1</v>
      </c>
      <c r="AD56" s="42">
        <f>COUNTIFS('PEA VOLTA 409 (เปิดแล้ว)'!$G:$G,'นับจำนวน จังหวัด+ตู้+หัว 214'!B56,'PEA VOLTA 409 (เปิดแล้ว)'!U:U,"3")</f>
        <v>0</v>
      </c>
      <c r="AE56" s="42"/>
      <c r="AF56" s="42">
        <f>COUNTIFS('PEA VOLTA 409 (เปิดแล้ว)'!$G:$G,'นับจำนวน จังหวัด+ตู้+หัว 214'!B56,'PEA VOLTA 409 (เปิดแล้ว)'!V:V,"1")</f>
        <v>0</v>
      </c>
      <c r="AG56" s="42">
        <f>COUNTIFS('PEA VOLTA 409 (เปิดแล้ว)'!$G:$G,'นับจำนวน จังหวัด+ตู้+หัว 214'!B56,'PEA VOLTA 409 (เปิดแล้ว)'!V:V,"2")</f>
        <v>1</v>
      </c>
    </row>
    <row r="57" spans="1:33" ht="21" customHeight="1">
      <c r="A57" s="46">
        <v>55</v>
      </c>
      <c r="B57" s="54" t="s">
        <v>62</v>
      </c>
      <c r="C57" s="46">
        <f>COUNTIFS('PEA VOLTA 409 (เปิดแล้ว)'!$G:$G,'นับจำนวน จังหวัด+ตู้+หัว 214'!B57)</f>
        <v>17</v>
      </c>
      <c r="D57" s="55">
        <f>COUNTIFS('PEA VOLTA 409 (เปิดแล้ว)'!$G:$G,'นับจำนวน จังหวัด+ตู้+หัว 214'!B57,'PEA VOLTA 409 (เปิดแล้ว)'!M:M,"1")</f>
        <v>4</v>
      </c>
      <c r="E57" s="55">
        <f t="shared" si="5"/>
        <v>13</v>
      </c>
      <c r="F57" s="55">
        <f>COUNTIFS('PEA VOLTA 409 (เปิดแล้ว)'!$G:$G,B57,'PEA VOLTA 409 (เปิดแล้ว)'!O:O,"1")</f>
        <v>5</v>
      </c>
      <c r="G57" s="56">
        <f>COUNTIFS('PEA VOLTA 409 (เปิดแล้ว)'!$G:$G,B57,'PEA VOLTA 409 (เปิดแล้ว)'!P:P,"1")</f>
        <v>1</v>
      </c>
      <c r="H57" s="55">
        <f>COUNTIFS('PEA VOLTA 409 (เปิดแล้ว)'!$G:$G,B57,'PEA VOLTA 409 (เปิดแล้ว)'!Q:Q,"1")</f>
        <v>0</v>
      </c>
      <c r="I57" s="42"/>
      <c r="J57" s="42"/>
      <c r="K57" s="58">
        <f>COUNTIFS('PEA VOLTA 409 (เปิดแล้ว)'!$G:$G,B57,'PEA VOLTA 409 (เปิดแล้ว)'!T:T,"1")</f>
        <v>7</v>
      </c>
      <c r="L57" s="55">
        <f t="shared" si="6"/>
        <v>29</v>
      </c>
      <c r="M57" s="55">
        <f t="shared" si="7"/>
        <v>13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>
        <f>COUNTIFS('PEA VOLTA 409 (เปิดแล้ว)'!$G:$G,'นับจำนวน จังหวัด+ตู้+หัว 214'!B57,'PEA VOLTA 409 (เปิดแล้ว)'!$N:$N,"1")</f>
        <v>1</v>
      </c>
      <c r="Z57" s="42">
        <f>COUNTIFS('PEA VOLTA 409 (เปิดแล้ว)'!$G:$G,'นับจำนวน จังหวัด+ตู้+หัว 214'!B57,'PEA VOLTA 409 (เปิดแล้ว)'!N:N,"2")</f>
        <v>6</v>
      </c>
      <c r="AA57" s="42"/>
      <c r="AB57" s="42">
        <f>COUNTIFS('PEA VOLTA 409 (เปิดแล้ว)'!$G:$G,'นับจำนวน จังหวัด+ตู้+หัว 214'!B57,'PEA VOLTA 409 (เปิดแล้ว)'!U:U,"1")</f>
        <v>5</v>
      </c>
      <c r="AC57" s="42">
        <f>COUNTIFS('PEA VOLTA 409 (เปิดแล้ว)'!$G:$G,'นับจำนวน จังหวัด+ตู้+หัว 214'!B57,'PEA VOLTA 409 (เปิดแล้ว)'!U:U,"2")</f>
        <v>12</v>
      </c>
      <c r="AD57" s="42">
        <f>COUNTIFS('PEA VOLTA 409 (เปิดแล้ว)'!$G:$G,'นับจำนวน จังหวัด+ตู้+หัว 214'!B57,'PEA VOLTA 409 (เปิดแล้ว)'!U:U,"3")</f>
        <v>0</v>
      </c>
      <c r="AE57" s="42"/>
      <c r="AF57" s="42">
        <f>COUNTIFS('PEA VOLTA 409 (เปิดแล้ว)'!$G:$G,'นับจำนวน จังหวัด+ตู้+หัว 214'!B57,'PEA VOLTA 409 (เปิดแล้ว)'!V:V,"1")</f>
        <v>1</v>
      </c>
      <c r="AG57" s="42">
        <f>COUNTIFS('PEA VOLTA 409 (เปิดแล้ว)'!$G:$G,'นับจำนวน จังหวัด+ตู้+หัว 214'!B57,'PEA VOLTA 409 (เปิดแล้ว)'!V:V,"2")</f>
        <v>6</v>
      </c>
    </row>
    <row r="58" spans="1:33" ht="21" customHeight="1">
      <c r="A58" s="46">
        <v>56</v>
      </c>
      <c r="B58" s="62" t="s">
        <v>241</v>
      </c>
      <c r="C58" s="46">
        <f>COUNTIFS('PEA VOLTA 409 (เปิดแล้ว)'!$G:$G,'นับจำนวน จังหวัด+ตู้+หัว 214'!B58)</f>
        <v>6</v>
      </c>
      <c r="D58" s="55">
        <f>COUNTIFS('PEA VOLTA 409 (เปิดแล้ว)'!$G:$G,'นับจำนวน จังหวัด+ตู้+หัว 214'!B58,'PEA VOLTA 409 (เปิดแล้ว)'!M:M,"1")</f>
        <v>1</v>
      </c>
      <c r="E58" s="55">
        <f t="shared" si="5"/>
        <v>6</v>
      </c>
      <c r="F58" s="55">
        <f>COUNTIFS('PEA VOLTA 409 (เปิดแล้ว)'!$G:$G,B58,'PEA VOLTA 409 (เปิดแล้ว)'!O:O,"1")</f>
        <v>2</v>
      </c>
      <c r="G58" s="56">
        <f>COUNTIFS('PEA VOLTA 409 (เปิดแล้ว)'!$G:$G,B58,'PEA VOLTA 409 (เปิดแล้ว)'!P:P,"1")</f>
        <v>0</v>
      </c>
      <c r="H58" s="55">
        <f>COUNTIFS('PEA VOLTA 409 (เปิดแล้ว)'!$G:$G,B58,'PEA VOLTA 409 (เปิดแล้ว)'!Q:Q,"1")</f>
        <v>0</v>
      </c>
      <c r="I58" s="42"/>
      <c r="J58" s="42"/>
      <c r="K58" s="58">
        <f>COUNTIFS('PEA VOLTA 409 (เปิดแล้ว)'!$G:$G,B58,'PEA VOLTA 409 (เปิดแล้ว)'!T:T,"1")</f>
        <v>3</v>
      </c>
      <c r="L58" s="55">
        <f t="shared" si="6"/>
        <v>11</v>
      </c>
      <c r="M58" s="55">
        <f t="shared" si="7"/>
        <v>6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>
        <f>COUNTIFS('PEA VOLTA 409 (เปิดแล้ว)'!$G:$G,'นับจำนวน จังหวัด+ตู้+หัว 214'!B58,'PEA VOLTA 409 (เปิดแล้ว)'!$N:$N,"1")</f>
        <v>0</v>
      </c>
      <c r="Z58" s="42">
        <f>COUNTIFS('PEA VOLTA 409 (เปิดแล้ว)'!$G:$G,'นับจำนวน จังหวัด+ตู้+หัว 214'!B58,'PEA VOLTA 409 (เปิดแล้ว)'!N:N,"2")</f>
        <v>3</v>
      </c>
      <c r="AA58" s="42"/>
      <c r="AB58" s="42">
        <f>COUNTIFS('PEA VOLTA 409 (เปิดแล้ว)'!$G:$G,'นับจำนวน จังหวัด+ตู้+หัว 214'!B58,'PEA VOLTA 409 (เปิดแล้ว)'!U:U,"1")</f>
        <v>1</v>
      </c>
      <c r="AC58" s="42">
        <f>COUNTIFS('PEA VOLTA 409 (เปิดแล้ว)'!$G:$G,'นับจำนวน จังหวัด+ตู้+หัว 214'!B58,'PEA VOLTA 409 (เปิดแล้ว)'!U:U,"2")</f>
        <v>5</v>
      </c>
      <c r="AD58" s="42">
        <f>COUNTIFS('PEA VOLTA 409 (เปิดแล้ว)'!$G:$G,'นับจำนวน จังหวัด+ตู้+หัว 214'!B58,'PEA VOLTA 409 (เปิดแล้ว)'!U:U,"3")</f>
        <v>0</v>
      </c>
      <c r="AE58" s="42"/>
      <c r="AF58" s="42">
        <f>COUNTIFS('PEA VOLTA 409 (เปิดแล้ว)'!$G:$G,'นับจำนวน จังหวัด+ตู้+หัว 214'!B58,'PEA VOLTA 409 (เปิดแล้ว)'!V:V,"1")</f>
        <v>0</v>
      </c>
      <c r="AG58" s="42">
        <f>COUNTIFS('PEA VOLTA 409 (เปิดแล้ว)'!$G:$G,'นับจำนวน จังหวัด+ตู้+หัว 214'!B58,'PEA VOLTA 409 (เปิดแล้ว)'!V:V,"2")</f>
        <v>3</v>
      </c>
    </row>
    <row r="59" spans="1:33" ht="21" customHeight="1">
      <c r="A59" s="46">
        <v>57</v>
      </c>
      <c r="B59" s="60" t="s">
        <v>498</v>
      </c>
      <c r="C59" s="46">
        <f>COUNTIFS('PEA VOLTA 409 (เปิดแล้ว)'!$G:$G,'นับจำนวน จังหวัด+ตู้+หัว 214'!B59)</f>
        <v>2</v>
      </c>
      <c r="D59" s="55">
        <f>COUNTIFS('PEA VOLTA 409 (เปิดแล้ว)'!$G:$G,'นับจำนวน จังหวัด+ตู้+หัว 214'!B59,'PEA VOLTA 409 (เปิดแล้ว)'!M:M,"1")</f>
        <v>1</v>
      </c>
      <c r="E59" s="55">
        <f t="shared" si="5"/>
        <v>2</v>
      </c>
      <c r="F59" s="55">
        <f>COUNTIFS('PEA VOLTA 409 (เปิดแล้ว)'!$G:$G,B59,'PEA VOLTA 409 (เปิดแล้ว)'!O:O,"1")</f>
        <v>0</v>
      </c>
      <c r="G59" s="56">
        <f>COUNTIFS('PEA VOLTA 409 (เปิดแล้ว)'!$G:$G,B59,'PEA VOLTA 409 (เปิดแล้ว)'!P:P,"1")</f>
        <v>0</v>
      </c>
      <c r="H59" s="55">
        <f>COUNTIFS('PEA VOLTA 409 (เปิดแล้ว)'!$G:$G,B59,'PEA VOLTA 409 (เปิดแล้ว)'!Q:Q,"1")</f>
        <v>0</v>
      </c>
      <c r="I59" s="42"/>
      <c r="J59" s="42"/>
      <c r="K59" s="58">
        <f>COUNTIFS('PEA VOLTA 409 (เปิดแล้ว)'!$G:$G,B59,'PEA VOLTA 409 (เปิดแล้ว)'!T:T,"1")</f>
        <v>1</v>
      </c>
      <c r="L59" s="55">
        <f t="shared" si="6"/>
        <v>3</v>
      </c>
      <c r="M59" s="55">
        <f t="shared" si="7"/>
        <v>2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>
        <f>COUNTIFS('PEA VOLTA 409 (เปิดแล้ว)'!$G:$G,'นับจำนวน จังหวัด+ตู้+หัว 214'!B59,'PEA VOLTA 409 (เปิดแล้ว)'!$N:$N,"1")</f>
        <v>0</v>
      </c>
      <c r="Z59" s="42">
        <f>COUNTIFS('PEA VOLTA 409 (เปิดแล้ว)'!$G:$G,'นับจำนวน จังหวัด+ตู้+หัว 214'!B59,'PEA VOLTA 409 (เปิดแล้ว)'!N:N,"2")</f>
        <v>1</v>
      </c>
      <c r="AA59" s="42"/>
      <c r="AB59" s="42">
        <f>COUNTIFS('PEA VOLTA 409 (เปิดแล้ว)'!$G:$G,'นับจำนวน จังหวัด+ตู้+หัว 214'!B59,'PEA VOLTA 409 (เปิดแล้ว)'!U:U,"1")</f>
        <v>1</v>
      </c>
      <c r="AC59" s="42">
        <f>COUNTIFS('PEA VOLTA 409 (เปิดแล้ว)'!$G:$G,'นับจำนวน จังหวัด+ตู้+หัว 214'!B59,'PEA VOLTA 409 (เปิดแล้ว)'!U:U,"2")</f>
        <v>1</v>
      </c>
      <c r="AD59" s="42">
        <f>COUNTIFS('PEA VOLTA 409 (เปิดแล้ว)'!$G:$G,'นับจำนวน จังหวัด+ตู้+หัว 214'!B59,'PEA VOLTA 409 (เปิดแล้ว)'!U:U,"3")</f>
        <v>0</v>
      </c>
      <c r="AE59" s="42"/>
      <c r="AF59" s="42">
        <f>COUNTIFS('PEA VOLTA 409 (เปิดแล้ว)'!$G:$G,'นับจำนวน จังหวัด+ตู้+หัว 214'!B59,'PEA VOLTA 409 (เปิดแล้ว)'!V:V,"1")</f>
        <v>0</v>
      </c>
      <c r="AG59" s="42">
        <f>COUNTIFS('PEA VOLTA 409 (เปิดแล้ว)'!$G:$G,'นับจำนวน จังหวัด+ตู้+หัว 214'!B59,'PEA VOLTA 409 (เปิดแล้ว)'!V:V,"2")</f>
        <v>1</v>
      </c>
    </row>
    <row r="60" spans="1:33" ht="21" customHeight="1">
      <c r="A60" s="46">
        <v>58</v>
      </c>
      <c r="B60" s="62" t="s">
        <v>335</v>
      </c>
      <c r="C60" s="46">
        <f>COUNTIFS('PEA VOLTA 409 (เปิดแล้ว)'!$G:$G,'นับจำนวน จังหวัด+ตู้+หัว 214'!B60)</f>
        <v>6</v>
      </c>
      <c r="D60" s="55">
        <f>COUNTIFS('PEA VOLTA 409 (เปิดแล้ว)'!$G:$G,'นับจำนวน จังหวัด+ตู้+หัว 214'!B60,'PEA VOLTA 409 (เปิดแล้ว)'!M:M,"1")</f>
        <v>1</v>
      </c>
      <c r="E60" s="55">
        <f t="shared" si="5"/>
        <v>4</v>
      </c>
      <c r="F60" s="55">
        <f>COUNTIFS('PEA VOLTA 409 (เปิดแล้ว)'!$G:$G,B60,'PEA VOLTA 409 (เปิดแล้ว)'!O:O,"1")</f>
        <v>3</v>
      </c>
      <c r="G60" s="56">
        <f>COUNTIFS('PEA VOLTA 409 (เปิดแล้ว)'!$G:$G,B60,'PEA VOLTA 409 (เปิดแล้ว)'!P:P,"1")</f>
        <v>0</v>
      </c>
      <c r="H60" s="55">
        <f>COUNTIFS('PEA VOLTA 409 (เปิดแล้ว)'!$G:$G,B60,'PEA VOLTA 409 (เปิดแล้ว)'!Q:Q,"1")</f>
        <v>0</v>
      </c>
      <c r="I60" s="42"/>
      <c r="J60" s="42"/>
      <c r="K60" s="58">
        <f>COUNTIFS('PEA VOLTA 409 (เปิดแล้ว)'!$G:$G,B60,'PEA VOLTA 409 (เปิดแล้ว)'!T:T,"1")</f>
        <v>2</v>
      </c>
      <c r="L60" s="55">
        <f t="shared" si="6"/>
        <v>11</v>
      </c>
      <c r="M60" s="55">
        <f t="shared" si="7"/>
        <v>4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>
        <f>COUNTIFS('PEA VOLTA 409 (เปิดแล้ว)'!$G:$G,'นับจำนวน จังหวัด+ตู้+หัว 214'!B60,'PEA VOLTA 409 (เปิดแล้ว)'!$N:$N,"1")</f>
        <v>0</v>
      </c>
      <c r="Z60" s="42">
        <f>COUNTIFS('PEA VOLTA 409 (เปิดแล้ว)'!$G:$G,'นับจำนวน จังหวัด+ตู้+หัว 214'!B60,'PEA VOLTA 409 (เปิดแล้ว)'!N:N,"2")</f>
        <v>2</v>
      </c>
      <c r="AA60" s="42"/>
      <c r="AB60" s="42">
        <f>COUNTIFS('PEA VOLTA 409 (เปิดแล้ว)'!$G:$G,'นับจำนวน จังหวัด+ตู้+หัว 214'!B60,'PEA VOLTA 409 (เปิดแล้ว)'!U:U,"1")</f>
        <v>1</v>
      </c>
      <c r="AC60" s="42">
        <f>COUNTIFS('PEA VOLTA 409 (เปิดแล้ว)'!$G:$G,'นับจำนวน จังหวัด+ตู้+หัว 214'!B60,'PEA VOLTA 409 (เปิดแล้ว)'!U:U,"2")</f>
        <v>5</v>
      </c>
      <c r="AD60" s="42">
        <f>COUNTIFS('PEA VOLTA 409 (เปิดแล้ว)'!$G:$G,'นับจำนวน จังหวัด+ตู้+หัว 214'!B60,'PEA VOLTA 409 (เปิดแล้ว)'!U:U,"3")</f>
        <v>0</v>
      </c>
      <c r="AE60" s="42"/>
      <c r="AF60" s="42">
        <f>COUNTIFS('PEA VOLTA 409 (เปิดแล้ว)'!$G:$G,'นับจำนวน จังหวัด+ตู้+หัว 214'!B60,'PEA VOLTA 409 (เปิดแล้ว)'!V:V,"1")</f>
        <v>0</v>
      </c>
      <c r="AG60" s="42">
        <f>COUNTIFS('PEA VOLTA 409 (เปิดแล้ว)'!$G:$G,'นับจำนวน จังหวัด+ตู้+หัว 214'!B60,'PEA VOLTA 409 (เปิดแล้ว)'!V:V,"2")</f>
        <v>2</v>
      </c>
    </row>
    <row r="61" spans="1:33" ht="21" customHeight="1">
      <c r="A61" s="46">
        <v>59</v>
      </c>
      <c r="B61" s="54" t="s">
        <v>122</v>
      </c>
      <c r="C61" s="46">
        <f>COUNTIFS('PEA VOLTA 409 (เปิดแล้ว)'!$G:$G,'นับจำนวน จังหวัด+ตู้+หัว 214'!B61)</f>
        <v>8</v>
      </c>
      <c r="D61" s="55">
        <f>COUNTIFS('PEA VOLTA 409 (เปิดแล้ว)'!$G:$G,'นับจำนวน จังหวัด+ตู้+หัว 214'!B61,'PEA VOLTA 409 (เปิดแล้ว)'!M:M,"1")</f>
        <v>1</v>
      </c>
      <c r="E61" s="55">
        <f t="shared" si="5"/>
        <v>5</v>
      </c>
      <c r="F61" s="55">
        <f>COUNTIFS('PEA VOLTA 409 (เปิดแล้ว)'!$G:$G,B61,'PEA VOLTA 409 (เปิดแล้ว)'!O:O,"1")</f>
        <v>4</v>
      </c>
      <c r="G61" s="56">
        <f>COUNTIFS('PEA VOLTA 409 (เปิดแล้ว)'!$G:$G,B61,'PEA VOLTA 409 (เปิดแล้ว)'!P:P,"1")</f>
        <v>0</v>
      </c>
      <c r="H61" s="55">
        <f>COUNTIFS('PEA VOLTA 409 (เปิดแล้ว)'!$G:$G,B61,'PEA VOLTA 409 (เปิดแล้ว)'!Q:Q,"1")</f>
        <v>0</v>
      </c>
      <c r="I61" s="42"/>
      <c r="J61" s="42"/>
      <c r="K61" s="58">
        <f>COUNTIFS('PEA VOLTA 409 (เปิดแล้ว)'!$G:$G,B61,'PEA VOLTA 409 (เปิดแล้ว)'!T:T,"1")</f>
        <v>3</v>
      </c>
      <c r="L61" s="55">
        <f t="shared" si="6"/>
        <v>14</v>
      </c>
      <c r="M61" s="55">
        <f t="shared" si="7"/>
        <v>5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>
        <f>COUNTIFS('PEA VOLTA 409 (เปิดแล้ว)'!$G:$G,'นับจำนวน จังหวัด+ตู้+หัว 214'!B61,'PEA VOLTA 409 (เปิดแล้ว)'!$N:$N,"1")</f>
        <v>1</v>
      </c>
      <c r="Z61" s="42">
        <f>COUNTIFS('PEA VOLTA 409 (เปิดแล้ว)'!$G:$G,'นับจำนวน จังหวัด+ตู้+หัว 214'!B61,'PEA VOLTA 409 (เปิดแล้ว)'!N:N,"2")</f>
        <v>2</v>
      </c>
      <c r="AA61" s="42"/>
      <c r="AB61" s="42">
        <f>COUNTIFS('PEA VOLTA 409 (เปิดแล้ว)'!$G:$G,'นับจำนวน จังหวัด+ตู้+หัว 214'!B61,'PEA VOLTA 409 (เปิดแล้ว)'!U:U,"1")</f>
        <v>2</v>
      </c>
      <c r="AC61" s="42">
        <f>COUNTIFS('PEA VOLTA 409 (เปิดแล้ว)'!$G:$G,'นับจำนวน จังหวัด+ตู้+หัว 214'!B61,'PEA VOLTA 409 (เปิดแล้ว)'!U:U,"2")</f>
        <v>6</v>
      </c>
      <c r="AD61" s="42">
        <f>COUNTIFS('PEA VOLTA 409 (เปิดแล้ว)'!$G:$G,'นับจำนวน จังหวัด+ตู้+หัว 214'!B61,'PEA VOLTA 409 (เปิดแล้ว)'!U:U,"3")</f>
        <v>0</v>
      </c>
      <c r="AE61" s="42"/>
      <c r="AF61" s="42">
        <f>COUNTIFS('PEA VOLTA 409 (เปิดแล้ว)'!$G:$G,'นับจำนวน จังหวัด+ตู้+หัว 214'!B61,'PEA VOLTA 409 (เปิดแล้ว)'!V:V,"1")</f>
        <v>1</v>
      </c>
      <c r="AG61" s="42">
        <f>COUNTIFS('PEA VOLTA 409 (เปิดแล้ว)'!$G:$G,'นับจำนวน จังหวัด+ตู้+หัว 214'!B61,'PEA VOLTA 409 (เปิดแล้ว)'!V:V,"2")</f>
        <v>2</v>
      </c>
    </row>
    <row r="62" spans="1:33" ht="21" customHeight="1">
      <c r="A62" s="46">
        <v>60</v>
      </c>
      <c r="B62" s="54" t="s">
        <v>115</v>
      </c>
      <c r="C62" s="46">
        <f>COUNTIFS('PEA VOLTA 409 (เปิดแล้ว)'!$G:$G,'นับจำนวน จังหวัด+ตู้+หัว 214'!B62)</f>
        <v>9</v>
      </c>
      <c r="D62" s="55">
        <f>COUNTIFS('PEA VOLTA 409 (เปิดแล้ว)'!$G:$G,'นับจำนวน จังหวัด+ตู้+หัว 214'!B62,'PEA VOLTA 409 (เปิดแล้ว)'!M:M,"1")</f>
        <v>2</v>
      </c>
      <c r="E62" s="55">
        <f t="shared" si="5"/>
        <v>7</v>
      </c>
      <c r="F62" s="55">
        <f>COUNTIFS('PEA VOLTA 409 (เปิดแล้ว)'!$G:$G,B62,'PEA VOLTA 409 (เปิดแล้ว)'!O:O,"1")</f>
        <v>3</v>
      </c>
      <c r="G62" s="56">
        <f>COUNTIFS('PEA VOLTA 409 (เปิดแล้ว)'!$G:$G,B62,'PEA VOLTA 409 (เปิดแล้ว)'!P:P,"1")</f>
        <v>0</v>
      </c>
      <c r="H62" s="55">
        <f>COUNTIFS('PEA VOLTA 409 (เปิดแล้ว)'!$G:$G,B62,'PEA VOLTA 409 (เปิดแล้ว)'!Q:Q,"1")</f>
        <v>0</v>
      </c>
      <c r="I62" s="42"/>
      <c r="J62" s="42"/>
      <c r="K62" s="58">
        <f>COUNTIFS('PEA VOLTA 409 (เปิดแล้ว)'!$G:$G,B62,'PEA VOLTA 409 (เปิดแล้ว)'!T:T,"1")</f>
        <v>4</v>
      </c>
      <c r="L62" s="55">
        <f t="shared" si="6"/>
        <v>15</v>
      </c>
      <c r="M62" s="55">
        <f t="shared" si="7"/>
        <v>7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>
        <f>COUNTIFS('PEA VOLTA 409 (เปิดแล้ว)'!$G:$G,'นับจำนวน จังหวัด+ตู้+หัว 214'!B62,'PEA VOLTA 409 (เปิดแล้ว)'!$N:$N,"1")</f>
        <v>1</v>
      </c>
      <c r="Z62" s="42">
        <f>COUNTIFS('PEA VOLTA 409 (เปิดแล้ว)'!$G:$G,'นับจำนวน จังหวัด+ตู้+หัว 214'!B62,'PEA VOLTA 409 (เปิดแล้ว)'!N:N,"2")</f>
        <v>3</v>
      </c>
      <c r="AA62" s="42"/>
      <c r="AB62" s="42">
        <f>COUNTIFS('PEA VOLTA 409 (เปิดแล้ว)'!$G:$G,'นับจำนวน จังหวัด+ตู้+หัว 214'!B62,'PEA VOLTA 409 (เปิดแล้ว)'!U:U,"1")</f>
        <v>3</v>
      </c>
      <c r="AC62" s="42">
        <f>COUNTIFS('PEA VOLTA 409 (เปิดแล้ว)'!$G:$G,'นับจำนวน จังหวัด+ตู้+หัว 214'!B62,'PEA VOLTA 409 (เปิดแล้ว)'!U:U,"2")</f>
        <v>6</v>
      </c>
      <c r="AD62" s="42">
        <f>COUNTIFS('PEA VOLTA 409 (เปิดแล้ว)'!$G:$G,'นับจำนวน จังหวัด+ตู้+หัว 214'!B62,'PEA VOLTA 409 (เปิดแล้ว)'!U:U,"3")</f>
        <v>0</v>
      </c>
      <c r="AE62" s="42"/>
      <c r="AF62" s="42">
        <f>COUNTIFS('PEA VOLTA 409 (เปิดแล้ว)'!$G:$G,'นับจำนวน จังหวัด+ตู้+หัว 214'!B62,'PEA VOLTA 409 (เปิดแล้ว)'!V:V,"1")</f>
        <v>1</v>
      </c>
      <c r="AG62" s="42">
        <f>COUNTIFS('PEA VOLTA 409 (เปิดแล้ว)'!$G:$G,'นับจำนวน จังหวัด+ตู้+หัว 214'!B62,'PEA VOLTA 409 (เปิดแล้ว)'!V:V,"2")</f>
        <v>3</v>
      </c>
    </row>
    <row r="63" spans="1:33" ht="21" customHeight="1">
      <c r="A63" s="46">
        <v>61</v>
      </c>
      <c r="B63" s="60" t="s">
        <v>1798</v>
      </c>
      <c r="C63" s="46">
        <f>COUNTIFS('PEA VOLTA 409 (เปิดแล้ว)'!$G:$G,'นับจำนวน จังหวัด+ตู้+หัว 214'!B63)</f>
        <v>0</v>
      </c>
      <c r="D63" s="55">
        <f>COUNTIFS('PEA VOLTA 409 (เปิดแล้ว)'!$G:$G,'นับจำนวน จังหวัด+ตู้+หัว 214'!B63,'PEA VOLTA 409 (เปิดแล้ว)'!M:M,"1")</f>
        <v>0</v>
      </c>
      <c r="E63" s="55">
        <f t="shared" si="5"/>
        <v>0</v>
      </c>
      <c r="F63" s="55">
        <f>COUNTIFS('PEA VOLTA 409 (เปิดแล้ว)'!$G:$G,B63,'PEA VOLTA 409 (เปิดแล้ว)'!O:O,"1")</f>
        <v>0</v>
      </c>
      <c r="G63" s="56">
        <f>COUNTIFS('PEA VOLTA 409 (เปิดแล้ว)'!$G:$G,B63,'PEA VOLTA 409 (เปิดแล้ว)'!P:P,"1")</f>
        <v>0</v>
      </c>
      <c r="H63" s="55">
        <f>COUNTIFS('PEA VOLTA 409 (เปิดแล้ว)'!$G:$G,B63,'PEA VOLTA 409 (เปิดแล้ว)'!Q:Q,"1")</f>
        <v>0</v>
      </c>
      <c r="I63" s="42"/>
      <c r="J63" s="42"/>
      <c r="K63" s="58">
        <f>COUNTIFS('PEA VOLTA 409 (เปิดแล้ว)'!$G:$G,B63,'PEA VOLTA 409 (เปิดแล้ว)'!T:T,"1")</f>
        <v>0</v>
      </c>
      <c r="L63" s="55">
        <f t="shared" si="6"/>
        <v>0</v>
      </c>
      <c r="M63" s="55">
        <f t="shared" si="7"/>
        <v>0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>
        <f>COUNTIFS('PEA VOLTA 409 (เปิดแล้ว)'!$G:$G,'นับจำนวน จังหวัด+ตู้+หัว 214'!B63,'PEA VOLTA 409 (เปิดแล้ว)'!$N:$N,"1")</f>
        <v>0</v>
      </c>
      <c r="Z63" s="42">
        <f>COUNTIFS('PEA VOLTA 409 (เปิดแล้ว)'!$G:$G,'นับจำนวน จังหวัด+ตู้+หัว 214'!B63,'PEA VOLTA 409 (เปิดแล้ว)'!N:N,"2")</f>
        <v>0</v>
      </c>
      <c r="AA63" s="42"/>
      <c r="AB63" s="42">
        <f>COUNTIFS('PEA VOLTA 409 (เปิดแล้ว)'!$G:$G,'นับจำนวน จังหวัด+ตู้+หัว 214'!B63,'PEA VOLTA 409 (เปิดแล้ว)'!U:U,"1")</f>
        <v>0</v>
      </c>
      <c r="AC63" s="42">
        <f>COUNTIFS('PEA VOLTA 409 (เปิดแล้ว)'!$G:$G,'นับจำนวน จังหวัด+ตู้+หัว 214'!B63,'PEA VOLTA 409 (เปิดแล้ว)'!U:U,"2")</f>
        <v>0</v>
      </c>
      <c r="AD63" s="42">
        <f>COUNTIFS('PEA VOLTA 409 (เปิดแล้ว)'!$G:$G,'นับจำนวน จังหวัด+ตู้+หัว 214'!B63,'PEA VOLTA 409 (เปิดแล้ว)'!U:U,"3")</f>
        <v>0</v>
      </c>
      <c r="AE63" s="42"/>
      <c r="AF63" s="42">
        <f>COUNTIFS('PEA VOLTA 409 (เปิดแล้ว)'!$G:$G,'นับจำนวน จังหวัด+ตู้+หัว 214'!B63,'PEA VOLTA 409 (เปิดแล้ว)'!V:V,"1")</f>
        <v>0</v>
      </c>
      <c r="AG63" s="42">
        <f>COUNTIFS('PEA VOLTA 409 (เปิดแล้ว)'!$G:$G,'นับจำนวน จังหวัด+ตู้+หัว 214'!B63,'PEA VOLTA 409 (เปิดแล้ว)'!V:V,"2")</f>
        <v>0</v>
      </c>
    </row>
    <row r="64" spans="1:33" ht="21" customHeight="1">
      <c r="A64" s="46">
        <v>62</v>
      </c>
      <c r="B64" s="60" t="s">
        <v>563</v>
      </c>
      <c r="C64" s="46">
        <f>COUNTIFS('PEA VOLTA 409 (เปิดแล้ว)'!$G:$G,'นับจำนวน จังหวัด+ตู้+หัว 214'!B64)</f>
        <v>7</v>
      </c>
      <c r="D64" s="55">
        <f>COUNTIFS('PEA VOLTA 409 (เปิดแล้ว)'!$G:$G,'นับจำนวน จังหวัด+ตู้+หัว 214'!B64,'PEA VOLTA 409 (เปิดแล้ว)'!M:M,"1")</f>
        <v>5</v>
      </c>
      <c r="E64" s="55">
        <f t="shared" si="5"/>
        <v>2</v>
      </c>
      <c r="F64" s="55">
        <f>COUNTIFS('PEA VOLTA 409 (เปิดแล้ว)'!$G:$G,B64,'PEA VOLTA 409 (เปิดแล้ว)'!O:O,"1")</f>
        <v>1</v>
      </c>
      <c r="G64" s="56">
        <f>COUNTIFS('PEA VOLTA 409 (เปิดแล้ว)'!$G:$G,B64,'PEA VOLTA 409 (เปิดแล้ว)'!P:P,"1")</f>
        <v>0</v>
      </c>
      <c r="H64" s="55">
        <f>COUNTIFS('PEA VOLTA 409 (เปิดแล้ว)'!$G:$G,B64,'PEA VOLTA 409 (เปิดแล้ว)'!Q:Q,"1")</f>
        <v>0</v>
      </c>
      <c r="I64" s="42"/>
      <c r="J64" s="42"/>
      <c r="K64" s="58">
        <f>COUNTIFS('PEA VOLTA 409 (เปิดแล้ว)'!$G:$G,B64,'PEA VOLTA 409 (เปิดแล้ว)'!T:T,"1")</f>
        <v>1</v>
      </c>
      <c r="L64" s="55">
        <f t="shared" si="6"/>
        <v>9</v>
      </c>
      <c r="M64" s="55">
        <f t="shared" si="7"/>
        <v>2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>
        <f>COUNTIFS('PEA VOLTA 409 (เปิดแล้ว)'!$G:$G,'นับจำนวน จังหวัด+ตู้+หัว 214'!B64,'PEA VOLTA 409 (เปิดแล้ว)'!$N:$N,"1")</f>
        <v>0</v>
      </c>
      <c r="Z64" s="42">
        <f>COUNTIFS('PEA VOLTA 409 (เปิดแล้ว)'!$G:$G,'นับจำนวน จังหวัด+ตู้+หัว 214'!B64,'PEA VOLTA 409 (เปิดแล้ว)'!N:N,"2")</f>
        <v>1</v>
      </c>
      <c r="AA64" s="42"/>
      <c r="AB64" s="42">
        <f>COUNTIFS('PEA VOLTA 409 (เปิดแล้ว)'!$G:$G,'นับจำนวน จังหวัด+ตู้+หัว 214'!B64,'PEA VOLTA 409 (เปิดแล้ว)'!U:U,"1")</f>
        <v>5</v>
      </c>
      <c r="AC64" s="42">
        <f>COUNTIFS('PEA VOLTA 409 (เปิดแล้ว)'!$G:$G,'นับจำนวน จังหวัด+ตู้+หัว 214'!B64,'PEA VOLTA 409 (เปิดแล้ว)'!U:U,"2")</f>
        <v>2</v>
      </c>
      <c r="AD64" s="42">
        <f>COUNTIFS('PEA VOLTA 409 (เปิดแล้ว)'!$G:$G,'นับจำนวน จังหวัด+ตู้+หัว 214'!B64,'PEA VOLTA 409 (เปิดแล้ว)'!U:U,"3")</f>
        <v>0</v>
      </c>
      <c r="AE64" s="42"/>
      <c r="AF64" s="42">
        <f>COUNTIFS('PEA VOLTA 409 (เปิดแล้ว)'!$G:$G,'นับจำนวน จังหวัด+ตู้+หัว 214'!B64,'PEA VOLTA 409 (เปิดแล้ว)'!V:V,"1")</f>
        <v>0</v>
      </c>
      <c r="AG64" s="42">
        <f>COUNTIFS('PEA VOLTA 409 (เปิดแล้ว)'!$G:$G,'นับจำนวน จังหวัด+ตู้+หัว 214'!B64,'PEA VOLTA 409 (เปิดแล้ว)'!V:V,"2")</f>
        <v>1</v>
      </c>
    </row>
    <row r="65" spans="1:33" ht="21" customHeight="1">
      <c r="A65" s="46">
        <v>63</v>
      </c>
      <c r="B65" s="60" t="s">
        <v>686</v>
      </c>
      <c r="C65" s="46">
        <f>COUNTIFS('PEA VOLTA 409 (เปิดแล้ว)'!$G:$G,'นับจำนวน จังหวัด+ตู้+หัว 214'!B65)</f>
        <v>1</v>
      </c>
      <c r="D65" s="55">
        <f>COUNTIFS('PEA VOLTA 409 (เปิดแล้ว)'!$G:$G,'นับจำนวน จังหวัด+ตู้+หัว 214'!B65,'PEA VOLTA 409 (เปิดแล้ว)'!M:M,"1")</f>
        <v>0</v>
      </c>
      <c r="E65" s="55">
        <f t="shared" si="5"/>
        <v>2</v>
      </c>
      <c r="F65" s="55">
        <f>COUNTIFS('PEA VOLTA 409 (เปิดแล้ว)'!$G:$G,B65,'PEA VOLTA 409 (เปิดแล้ว)'!O:O,"1")</f>
        <v>0</v>
      </c>
      <c r="G65" s="56">
        <f>COUNTIFS('PEA VOLTA 409 (เปิดแล้ว)'!$G:$G,B65,'PEA VOLTA 409 (เปิดแล้ว)'!P:P,"1")</f>
        <v>0</v>
      </c>
      <c r="H65" s="55">
        <f>COUNTIFS('PEA VOLTA 409 (เปิดแล้ว)'!$G:$G,B65,'PEA VOLTA 409 (เปิดแล้ว)'!Q:Q,"1")</f>
        <v>0</v>
      </c>
      <c r="I65" s="42"/>
      <c r="J65" s="42"/>
      <c r="K65" s="58">
        <f>COUNTIFS('PEA VOLTA 409 (เปิดแล้ว)'!$G:$G,B65,'PEA VOLTA 409 (เปิดแล้ว)'!T:T,"1")</f>
        <v>1</v>
      </c>
      <c r="L65" s="55">
        <f t="shared" si="6"/>
        <v>2</v>
      </c>
      <c r="M65" s="55">
        <f t="shared" si="7"/>
        <v>2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>
        <f>COUNTIFS('PEA VOLTA 409 (เปิดแล้ว)'!$G:$G,'นับจำนวน จังหวัด+ตู้+หัว 214'!B65,'PEA VOLTA 409 (เปิดแล้ว)'!$N:$N,"1")</f>
        <v>0</v>
      </c>
      <c r="Z65" s="42">
        <f>COUNTIFS('PEA VOLTA 409 (เปิดแล้ว)'!$G:$G,'นับจำนวน จังหวัด+ตู้+หัว 214'!B65,'PEA VOLTA 409 (เปิดแล้ว)'!N:N,"2")</f>
        <v>1</v>
      </c>
      <c r="AA65" s="42"/>
      <c r="AB65" s="42">
        <f>COUNTIFS('PEA VOLTA 409 (เปิดแล้ว)'!$G:$G,'นับจำนวน จังหวัด+ตู้+หัว 214'!B65,'PEA VOLTA 409 (เปิดแล้ว)'!U:U,"1")</f>
        <v>0</v>
      </c>
      <c r="AC65" s="42">
        <f>COUNTIFS('PEA VOLTA 409 (เปิดแล้ว)'!$G:$G,'นับจำนวน จังหวัด+ตู้+หัว 214'!B65,'PEA VOLTA 409 (เปิดแล้ว)'!U:U,"2")</f>
        <v>1</v>
      </c>
      <c r="AD65" s="42">
        <f>COUNTIFS('PEA VOLTA 409 (เปิดแล้ว)'!$G:$G,'นับจำนวน จังหวัด+ตู้+หัว 214'!B65,'PEA VOLTA 409 (เปิดแล้ว)'!U:U,"3")</f>
        <v>0</v>
      </c>
      <c r="AE65" s="42"/>
      <c r="AF65" s="42">
        <f>COUNTIFS('PEA VOLTA 409 (เปิดแล้ว)'!$G:$G,'นับจำนวน จังหวัด+ตู้+หัว 214'!B65,'PEA VOLTA 409 (เปิดแล้ว)'!V:V,"1")</f>
        <v>0</v>
      </c>
      <c r="AG65" s="42">
        <f>COUNTIFS('PEA VOLTA 409 (เปิดแล้ว)'!$G:$G,'นับจำนวน จังหวัด+ตู้+หัว 214'!B65,'PEA VOLTA 409 (เปิดแล้ว)'!V:V,"2")</f>
        <v>1</v>
      </c>
    </row>
    <row r="66" spans="1:33" ht="21" customHeight="1">
      <c r="A66" s="46">
        <v>64</v>
      </c>
      <c r="B66" s="54" t="s">
        <v>360</v>
      </c>
      <c r="C66" s="46">
        <f>COUNTIFS('PEA VOLTA 409 (เปิดแล้ว)'!$G:$G,'นับจำนวน จังหวัด+ตู้+หัว 214'!B66)</f>
        <v>7</v>
      </c>
      <c r="D66" s="55">
        <f>COUNTIFS('PEA VOLTA 409 (เปิดแล้ว)'!$G:$G,'นับจำนวน จังหวัด+ตู้+หัว 214'!B66,'PEA VOLTA 409 (เปิดแล้ว)'!M:M,"1")</f>
        <v>1</v>
      </c>
      <c r="E66" s="55">
        <f t="shared" si="5"/>
        <v>10</v>
      </c>
      <c r="F66" s="55">
        <f>COUNTIFS('PEA VOLTA 409 (เปิดแล้ว)'!$G:$G,B66,'PEA VOLTA 409 (เปิดแล้ว)'!O:O,"1")</f>
        <v>1</v>
      </c>
      <c r="G66" s="56">
        <f>COUNTIFS('PEA VOLTA 409 (เปิดแล้ว)'!$G:$G,B66,'PEA VOLTA 409 (เปิดแล้ว)'!P:P,"1")</f>
        <v>0</v>
      </c>
      <c r="H66" s="55">
        <f>COUNTIFS('PEA VOLTA 409 (เปิดแล้ว)'!$G:$G,B66,'PEA VOLTA 409 (เปิดแล้ว)'!Q:Q,"1")</f>
        <v>0</v>
      </c>
      <c r="I66" s="42"/>
      <c r="J66" s="42"/>
      <c r="K66" s="58">
        <f>COUNTIFS('PEA VOLTA 409 (เปิดแล้ว)'!$G:$G,B66,'PEA VOLTA 409 (เปิดแล้ว)'!T:T,"1")</f>
        <v>5</v>
      </c>
      <c r="L66" s="55">
        <f t="shared" si="6"/>
        <v>13</v>
      </c>
      <c r="M66" s="55">
        <f t="shared" si="7"/>
        <v>10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>
        <f>COUNTIFS('PEA VOLTA 409 (เปิดแล้ว)'!$G:$G,'นับจำนวน จังหวัด+ตู้+หัว 214'!B66,'PEA VOLTA 409 (เปิดแล้ว)'!$N:$N,"1")</f>
        <v>0</v>
      </c>
      <c r="Z66" s="42">
        <f>COUNTIFS('PEA VOLTA 409 (เปิดแล้ว)'!$G:$G,'นับจำนวน จังหวัด+ตู้+หัว 214'!B66,'PEA VOLTA 409 (เปิดแล้ว)'!N:N,"2")</f>
        <v>5</v>
      </c>
      <c r="AA66" s="42"/>
      <c r="AB66" s="42">
        <f>COUNTIFS('PEA VOLTA 409 (เปิดแล้ว)'!$G:$G,'นับจำนวน จังหวัด+ตู้+หัว 214'!B66,'PEA VOLTA 409 (เปิดแล้ว)'!U:U,"1")</f>
        <v>1</v>
      </c>
      <c r="AC66" s="42">
        <f>COUNTIFS('PEA VOLTA 409 (เปิดแล้ว)'!$G:$G,'นับจำนวน จังหวัด+ตู้+หัว 214'!B66,'PEA VOLTA 409 (เปิดแล้ว)'!U:U,"2")</f>
        <v>6</v>
      </c>
      <c r="AD66" s="42">
        <f>COUNTIFS('PEA VOLTA 409 (เปิดแล้ว)'!$G:$G,'นับจำนวน จังหวัด+ตู้+หัว 214'!B66,'PEA VOLTA 409 (เปิดแล้ว)'!U:U,"3")</f>
        <v>0</v>
      </c>
      <c r="AE66" s="42"/>
      <c r="AF66" s="42">
        <f>COUNTIFS('PEA VOLTA 409 (เปิดแล้ว)'!$G:$G,'นับจำนวน จังหวัด+ตู้+หัว 214'!B66,'PEA VOLTA 409 (เปิดแล้ว)'!V:V,"1")</f>
        <v>0</v>
      </c>
      <c r="AG66" s="42">
        <f>COUNTIFS('PEA VOLTA 409 (เปิดแล้ว)'!$G:$G,'นับจำนวน จังหวัด+ตู้+หัว 214'!B66,'PEA VOLTA 409 (เปิดแล้ว)'!V:V,"2")</f>
        <v>5</v>
      </c>
    </row>
    <row r="67" spans="1:33" ht="21" customHeight="1">
      <c r="A67" s="46">
        <v>65</v>
      </c>
      <c r="B67" s="62" t="s">
        <v>384</v>
      </c>
      <c r="C67" s="46">
        <f>COUNTIFS('PEA VOLTA 409 (เปิดแล้ว)'!$G:$G,'นับจำนวน จังหวัด+ตู้+หัว 214'!B67)</f>
        <v>4</v>
      </c>
      <c r="D67" s="55">
        <f>COUNTIFS('PEA VOLTA 409 (เปิดแล้ว)'!$G:$G,'นับจำนวน จังหวัด+ตู้+หัว 214'!B67,'PEA VOLTA 409 (เปิดแล้ว)'!M:M,"1")</f>
        <v>0</v>
      </c>
      <c r="E67" s="55">
        <f t="shared" si="5"/>
        <v>2</v>
      </c>
      <c r="F67" s="55">
        <f>COUNTIFS('PEA VOLTA 409 (เปิดแล้ว)'!$G:$G,B67,'PEA VOLTA 409 (เปิดแล้ว)'!O:O,"1")</f>
        <v>3</v>
      </c>
      <c r="G67" s="56">
        <f>COUNTIFS('PEA VOLTA 409 (เปิดแล้ว)'!$G:$G,B67,'PEA VOLTA 409 (เปิดแล้ว)'!P:P,"1")</f>
        <v>0</v>
      </c>
      <c r="H67" s="55">
        <f>COUNTIFS('PEA VOLTA 409 (เปิดแล้ว)'!$G:$G,B67,'PEA VOLTA 409 (เปิดแล้ว)'!Q:Q,"1")</f>
        <v>0</v>
      </c>
      <c r="I67" s="42"/>
      <c r="J67" s="42"/>
      <c r="K67" s="58">
        <f>COUNTIFS('PEA VOLTA 409 (เปิดแล้ว)'!$G:$G,B67,'PEA VOLTA 409 (เปิดแล้ว)'!T:T,"1")</f>
        <v>1</v>
      </c>
      <c r="L67" s="55">
        <f t="shared" si="6"/>
        <v>8</v>
      </c>
      <c r="M67" s="55">
        <f t="shared" si="7"/>
        <v>2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>
        <f>COUNTIFS('PEA VOLTA 409 (เปิดแล้ว)'!$G:$G,'นับจำนวน จังหวัด+ตู้+หัว 214'!B67,'PEA VOLTA 409 (เปิดแล้ว)'!$N:$N,"1")</f>
        <v>0</v>
      </c>
      <c r="Z67" s="42">
        <f>COUNTIFS('PEA VOLTA 409 (เปิดแล้ว)'!$G:$G,'นับจำนวน จังหวัด+ตู้+หัว 214'!B67,'PEA VOLTA 409 (เปิดแล้ว)'!N:N,"2")</f>
        <v>1</v>
      </c>
      <c r="AA67" s="42"/>
      <c r="AB67" s="42">
        <f>COUNTIFS('PEA VOLTA 409 (เปิดแล้ว)'!$G:$G,'นับจำนวน จังหวัด+ตู้+หัว 214'!B67,'PEA VOLTA 409 (เปิดแล้ว)'!U:U,"1")</f>
        <v>0</v>
      </c>
      <c r="AC67" s="42">
        <f>COUNTIFS('PEA VOLTA 409 (เปิดแล้ว)'!$G:$G,'นับจำนวน จังหวัด+ตู้+หัว 214'!B67,'PEA VOLTA 409 (เปิดแล้ว)'!U:U,"2")</f>
        <v>4</v>
      </c>
      <c r="AD67" s="42">
        <f>COUNTIFS('PEA VOLTA 409 (เปิดแล้ว)'!$G:$G,'นับจำนวน จังหวัด+ตู้+หัว 214'!B67,'PEA VOLTA 409 (เปิดแล้ว)'!U:U,"3")</f>
        <v>0</v>
      </c>
      <c r="AE67" s="42"/>
      <c r="AF67" s="42">
        <f>COUNTIFS('PEA VOLTA 409 (เปิดแล้ว)'!$G:$G,'นับจำนวน จังหวัด+ตู้+หัว 214'!B67,'PEA VOLTA 409 (เปิดแล้ว)'!V:V,"1")</f>
        <v>0</v>
      </c>
      <c r="AG67" s="42">
        <f>COUNTIFS('PEA VOLTA 409 (เปิดแล้ว)'!$G:$G,'นับจำนวน จังหวัด+ตู้+หัว 214'!B67,'PEA VOLTA 409 (เปิดแล้ว)'!V:V,"2")</f>
        <v>1</v>
      </c>
    </row>
    <row r="68" spans="1:33" ht="21" customHeight="1">
      <c r="A68" s="46">
        <v>66</v>
      </c>
      <c r="B68" s="62" t="s">
        <v>390</v>
      </c>
      <c r="C68" s="46">
        <f>COUNTIFS('PEA VOLTA 409 (เปิดแล้ว)'!$G:$G,'นับจำนวน จังหวัด+ตู้+หัว 214'!B68)</f>
        <v>13</v>
      </c>
      <c r="D68" s="55">
        <f>COUNTIFS('PEA VOLTA 409 (เปิดแล้ว)'!$G:$G,'นับจำนวน จังหวัด+ตู้+หัว 214'!B68,'PEA VOLTA 409 (เปิดแล้ว)'!M:M,"1")</f>
        <v>4</v>
      </c>
      <c r="E68" s="55">
        <f t="shared" si="5"/>
        <v>10</v>
      </c>
      <c r="F68" s="55">
        <f>COUNTIFS('PEA VOLTA 409 (เปิดแล้ว)'!$G:$G,B68,'PEA VOLTA 409 (เปิดแล้ว)'!O:O,"1")</f>
        <v>4</v>
      </c>
      <c r="G68" s="56">
        <f>COUNTIFS('PEA VOLTA 409 (เปิดแล้ว)'!$G:$G,B68,'PEA VOLTA 409 (เปิดแล้ว)'!P:P,"1")</f>
        <v>0</v>
      </c>
      <c r="H68" s="55">
        <f>COUNTIFS('PEA VOLTA 409 (เปิดแล้ว)'!$G:$G,B68,'PEA VOLTA 409 (เปิดแล้ว)'!Q:Q,"1")</f>
        <v>0</v>
      </c>
      <c r="I68" s="42"/>
      <c r="J68" s="42"/>
      <c r="K68" s="58">
        <f>COUNTIFS('PEA VOLTA 409 (เปิดแล้ว)'!$G:$G,B68,'PEA VOLTA 409 (เปิดแล้ว)'!T:T,"1")</f>
        <v>5</v>
      </c>
      <c r="L68" s="55">
        <f t="shared" si="6"/>
        <v>22</v>
      </c>
      <c r="M68" s="55">
        <f t="shared" si="7"/>
        <v>10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>
        <f>COUNTIFS('PEA VOLTA 409 (เปิดแล้ว)'!$G:$G,'นับจำนวน จังหวัด+ตู้+หัว 214'!B68,'PEA VOLTA 409 (เปิดแล้ว)'!$N:$N,"1")</f>
        <v>0</v>
      </c>
      <c r="Z68" s="42">
        <f>COUNTIFS('PEA VOLTA 409 (เปิดแล้ว)'!$G:$G,'นับจำนวน จังหวัด+ตู้+หัว 214'!B68,'PEA VOLTA 409 (เปิดแล้ว)'!N:N,"2")</f>
        <v>5</v>
      </c>
      <c r="AA68" s="42"/>
      <c r="AB68" s="42">
        <f>COUNTIFS('PEA VOLTA 409 (เปิดแล้ว)'!$G:$G,'นับจำนวน จังหวัด+ตู้+หัว 214'!B68,'PEA VOLTA 409 (เปิดแล้ว)'!U:U,"1")</f>
        <v>4</v>
      </c>
      <c r="AC68" s="42">
        <f>COUNTIFS('PEA VOLTA 409 (เปิดแล้ว)'!$G:$G,'นับจำนวน จังหวัด+ตู้+หัว 214'!B68,'PEA VOLTA 409 (เปิดแล้ว)'!U:U,"2")</f>
        <v>9</v>
      </c>
      <c r="AD68" s="42">
        <f>COUNTIFS('PEA VOLTA 409 (เปิดแล้ว)'!$G:$G,'นับจำนวน จังหวัด+ตู้+หัว 214'!B68,'PEA VOLTA 409 (เปิดแล้ว)'!U:U,"3")</f>
        <v>0</v>
      </c>
      <c r="AE68" s="42"/>
      <c r="AF68" s="42">
        <f>COUNTIFS('PEA VOLTA 409 (เปิดแล้ว)'!$G:$G,'นับจำนวน จังหวัด+ตู้+หัว 214'!B68,'PEA VOLTA 409 (เปิดแล้ว)'!V:V,"1")</f>
        <v>0</v>
      </c>
      <c r="AG68" s="42">
        <f>COUNTIFS('PEA VOLTA 409 (เปิดแล้ว)'!$G:$G,'นับจำนวน จังหวัด+ตู้+หัว 214'!B68,'PEA VOLTA 409 (เปิดแล้ว)'!V:V,"2")</f>
        <v>5</v>
      </c>
    </row>
    <row r="69" spans="1:33" ht="21" customHeight="1">
      <c r="A69" s="46">
        <v>67</v>
      </c>
      <c r="B69" s="61" t="s">
        <v>370</v>
      </c>
      <c r="C69" s="46">
        <f>COUNTIFS('PEA VOLTA 409 (เปิดแล้ว)'!$G:$G,'นับจำนวน จังหวัด+ตู้+หัว 214'!B69)</f>
        <v>6</v>
      </c>
      <c r="D69" s="55">
        <f>COUNTIFS('PEA VOLTA 409 (เปิดแล้ว)'!$G:$G,'นับจำนวน จังหวัด+ตู้+หัว 214'!B69,'PEA VOLTA 409 (เปิดแล้ว)'!M:M,"1")</f>
        <v>0</v>
      </c>
      <c r="E69" s="55">
        <f t="shared" si="5"/>
        <v>4</v>
      </c>
      <c r="F69" s="55">
        <f>COUNTIFS('PEA VOLTA 409 (เปิดแล้ว)'!$G:$G,B69,'PEA VOLTA 409 (เปิดแล้ว)'!O:O,"1")</f>
        <v>4</v>
      </c>
      <c r="G69" s="56">
        <f>COUNTIFS('PEA VOLTA 409 (เปิดแล้ว)'!$G:$G,B69,'PEA VOLTA 409 (เปิดแล้ว)'!P:P,"1")</f>
        <v>0</v>
      </c>
      <c r="H69" s="55">
        <f>COUNTIFS('PEA VOLTA 409 (เปิดแล้ว)'!$G:$G,B69,'PEA VOLTA 409 (เปิดแล้ว)'!Q:Q,"1")</f>
        <v>0</v>
      </c>
      <c r="I69" s="42"/>
      <c r="J69" s="42"/>
      <c r="K69" s="58">
        <f>COUNTIFS('PEA VOLTA 409 (เปิดแล้ว)'!$G:$G,B69,'PEA VOLTA 409 (เปิดแล้ว)'!T:T,"1")</f>
        <v>2</v>
      </c>
      <c r="L69" s="55">
        <f t="shared" si="6"/>
        <v>12</v>
      </c>
      <c r="M69" s="55">
        <f t="shared" si="7"/>
        <v>4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>
        <f>COUNTIFS('PEA VOLTA 409 (เปิดแล้ว)'!$G:$G,'นับจำนวน จังหวัด+ตู้+หัว 214'!B69,'PEA VOLTA 409 (เปิดแล้ว)'!$N:$N,"1")</f>
        <v>0</v>
      </c>
      <c r="Z69" s="42">
        <f>COUNTIFS('PEA VOLTA 409 (เปิดแล้ว)'!$G:$G,'นับจำนวน จังหวัด+ตู้+หัว 214'!B69,'PEA VOLTA 409 (เปิดแล้ว)'!N:N,"2")</f>
        <v>2</v>
      </c>
      <c r="AA69" s="42"/>
      <c r="AB69" s="42">
        <f>COUNTIFS('PEA VOLTA 409 (เปิดแล้ว)'!$G:$G,'นับจำนวน จังหวัด+ตู้+หัว 214'!B69,'PEA VOLTA 409 (เปิดแล้ว)'!U:U,"1")</f>
        <v>0</v>
      </c>
      <c r="AC69" s="42">
        <f>COUNTIFS('PEA VOLTA 409 (เปิดแล้ว)'!$G:$G,'นับจำนวน จังหวัด+ตู้+หัว 214'!B69,'PEA VOLTA 409 (เปิดแล้ว)'!U:U,"2")</f>
        <v>6</v>
      </c>
      <c r="AD69" s="42">
        <f>COUNTIFS('PEA VOLTA 409 (เปิดแล้ว)'!$G:$G,'นับจำนวน จังหวัด+ตู้+หัว 214'!B69,'PEA VOLTA 409 (เปิดแล้ว)'!U:U,"3")</f>
        <v>0</v>
      </c>
      <c r="AE69" s="42"/>
      <c r="AF69" s="42">
        <f>COUNTIFS('PEA VOLTA 409 (เปิดแล้ว)'!$G:$G,'นับจำนวน จังหวัด+ตู้+หัว 214'!B69,'PEA VOLTA 409 (เปิดแล้ว)'!V:V,"1")</f>
        <v>0</v>
      </c>
      <c r="AG69" s="42">
        <f>COUNTIFS('PEA VOLTA 409 (เปิดแล้ว)'!$G:$G,'นับจำนวน จังหวัด+ตู้+หัว 214'!B69,'PEA VOLTA 409 (เปิดแล้ว)'!V:V,"2")</f>
        <v>2</v>
      </c>
    </row>
    <row r="70" spans="1:33" ht="21" customHeight="1">
      <c r="A70" s="46">
        <v>68</v>
      </c>
      <c r="B70" s="61" t="s">
        <v>375</v>
      </c>
      <c r="C70" s="46">
        <f>COUNTIFS('PEA VOLTA 409 (เปิดแล้ว)'!$G:$G,'นับจำนวน จังหวัด+ตู้+หัว 214'!B70)</f>
        <v>7</v>
      </c>
      <c r="D70" s="55">
        <f>COUNTIFS('PEA VOLTA 409 (เปิดแล้ว)'!$G:$G,'นับจำนวน จังหวัด+ตู้+หัว 214'!B70,'PEA VOLTA 409 (เปิดแล้ว)'!M:M,"1")</f>
        <v>2</v>
      </c>
      <c r="E70" s="55">
        <f t="shared" si="5"/>
        <v>6</v>
      </c>
      <c r="F70" s="55">
        <f>COUNTIFS('PEA VOLTA 409 (เปิดแล้ว)'!$G:$G,B70,'PEA VOLTA 409 (เปิดแล้ว)'!O:O,"1")</f>
        <v>2</v>
      </c>
      <c r="G70" s="56">
        <f>COUNTIFS('PEA VOLTA 409 (เปิดแล้ว)'!$G:$G,B70,'PEA VOLTA 409 (เปิดแล้ว)'!P:P,"1")</f>
        <v>0</v>
      </c>
      <c r="H70" s="55">
        <f>COUNTIFS('PEA VOLTA 409 (เปิดแล้ว)'!$G:$G,B70,'PEA VOLTA 409 (เปิดแล้ว)'!Q:Q,"1")</f>
        <v>0</v>
      </c>
      <c r="I70" s="42"/>
      <c r="J70" s="42"/>
      <c r="K70" s="58">
        <f>COUNTIFS('PEA VOLTA 409 (เปิดแล้ว)'!$G:$G,B70,'PEA VOLTA 409 (เปิดแล้ว)'!T:T,"1")</f>
        <v>3</v>
      </c>
      <c r="L70" s="55">
        <f t="shared" si="6"/>
        <v>12</v>
      </c>
      <c r="M70" s="55">
        <f t="shared" si="7"/>
        <v>6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>
        <f>COUNTIFS('PEA VOLTA 409 (เปิดแล้ว)'!$G:$G,'นับจำนวน จังหวัด+ตู้+หัว 214'!B70,'PEA VOLTA 409 (เปิดแล้ว)'!$N:$N,"1")</f>
        <v>0</v>
      </c>
      <c r="Z70" s="42">
        <f>COUNTIFS('PEA VOLTA 409 (เปิดแล้ว)'!$G:$G,'นับจำนวน จังหวัด+ตู้+หัว 214'!B70,'PEA VOLTA 409 (เปิดแล้ว)'!N:N,"2")</f>
        <v>3</v>
      </c>
      <c r="AA70" s="42"/>
      <c r="AB70" s="42">
        <f>COUNTIFS('PEA VOLTA 409 (เปิดแล้ว)'!$G:$G,'นับจำนวน จังหวัด+ตู้+หัว 214'!B70,'PEA VOLTA 409 (เปิดแล้ว)'!U:U,"1")</f>
        <v>2</v>
      </c>
      <c r="AC70" s="42">
        <f>COUNTIFS('PEA VOLTA 409 (เปิดแล้ว)'!$G:$G,'นับจำนวน จังหวัด+ตู้+หัว 214'!B70,'PEA VOLTA 409 (เปิดแล้ว)'!U:U,"2")</f>
        <v>5</v>
      </c>
      <c r="AD70" s="42">
        <f>COUNTIFS('PEA VOLTA 409 (เปิดแล้ว)'!$G:$G,'นับจำนวน จังหวัด+ตู้+หัว 214'!B70,'PEA VOLTA 409 (เปิดแล้ว)'!U:U,"3")</f>
        <v>0</v>
      </c>
      <c r="AE70" s="42"/>
      <c r="AF70" s="42">
        <f>COUNTIFS('PEA VOLTA 409 (เปิดแล้ว)'!$G:$G,'นับจำนวน จังหวัด+ตู้+หัว 214'!B70,'PEA VOLTA 409 (เปิดแล้ว)'!V:V,"1")</f>
        <v>0</v>
      </c>
      <c r="AG70" s="42">
        <f>COUNTIFS('PEA VOLTA 409 (เปิดแล้ว)'!$G:$G,'นับจำนวน จังหวัด+ตู้+หัว 214'!B70,'PEA VOLTA 409 (เปิดแล้ว)'!V:V,"2")</f>
        <v>3</v>
      </c>
    </row>
    <row r="71" spans="1:33" ht="21" customHeight="1">
      <c r="A71" s="46">
        <v>69</v>
      </c>
      <c r="B71" s="54" t="s">
        <v>354</v>
      </c>
      <c r="C71" s="46">
        <f>COUNTIFS('PEA VOLTA 409 (เปิดแล้ว)'!$G:$G,'นับจำนวน จังหวัด+ตู้+หัว 214'!B71)</f>
        <v>7</v>
      </c>
      <c r="D71" s="55">
        <f>COUNTIFS('PEA VOLTA 409 (เปิดแล้ว)'!$G:$G,'นับจำนวน จังหวัด+ตู้+หัว 214'!B71,'PEA VOLTA 409 (เปิดแล้ว)'!M:M,"1")</f>
        <v>3</v>
      </c>
      <c r="E71" s="55">
        <f t="shared" si="5"/>
        <v>4</v>
      </c>
      <c r="F71" s="55">
        <f>COUNTIFS('PEA VOLTA 409 (เปิดแล้ว)'!$G:$G,B71,'PEA VOLTA 409 (เปิดแล้ว)'!O:O,"1")</f>
        <v>2</v>
      </c>
      <c r="G71" s="56">
        <f>COUNTIFS('PEA VOLTA 409 (เปิดแล้ว)'!$G:$G,B71,'PEA VOLTA 409 (เปิดแล้ว)'!P:P,"1")</f>
        <v>0</v>
      </c>
      <c r="H71" s="55">
        <f>COUNTIFS('PEA VOLTA 409 (เปิดแล้ว)'!$G:$G,B71,'PEA VOLTA 409 (เปิดแล้ว)'!Q:Q,"1")</f>
        <v>0</v>
      </c>
      <c r="I71" s="42"/>
      <c r="J71" s="42"/>
      <c r="K71" s="58">
        <f>COUNTIFS('PEA VOLTA 409 (เปิดแล้ว)'!$G:$G,B71,'PEA VOLTA 409 (เปิดแล้ว)'!T:T,"1")</f>
        <v>2</v>
      </c>
      <c r="L71" s="55">
        <f t="shared" si="6"/>
        <v>11</v>
      </c>
      <c r="M71" s="55">
        <f t="shared" si="7"/>
        <v>4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>
        <f>COUNTIFS('PEA VOLTA 409 (เปิดแล้ว)'!$G:$G,'นับจำนวน จังหวัด+ตู้+หัว 214'!B71,'PEA VOLTA 409 (เปิดแล้ว)'!$N:$N,"1")</f>
        <v>0</v>
      </c>
      <c r="Z71" s="42">
        <f>COUNTIFS('PEA VOLTA 409 (เปิดแล้ว)'!$G:$G,'นับจำนวน จังหวัด+ตู้+หัว 214'!B71,'PEA VOLTA 409 (เปิดแล้ว)'!N:N,"2")</f>
        <v>2</v>
      </c>
      <c r="AA71" s="42"/>
      <c r="AB71" s="42">
        <f>COUNTIFS('PEA VOLTA 409 (เปิดแล้ว)'!$G:$G,'นับจำนวน จังหวัด+ตู้+หัว 214'!B71,'PEA VOLTA 409 (เปิดแล้ว)'!U:U,"1")</f>
        <v>3</v>
      </c>
      <c r="AC71" s="42">
        <f>COUNTIFS('PEA VOLTA 409 (เปิดแล้ว)'!$G:$G,'นับจำนวน จังหวัด+ตู้+หัว 214'!B71,'PEA VOLTA 409 (เปิดแล้ว)'!U:U,"2")</f>
        <v>4</v>
      </c>
      <c r="AD71" s="42">
        <f>COUNTIFS('PEA VOLTA 409 (เปิดแล้ว)'!$G:$G,'นับจำนวน จังหวัด+ตู้+หัว 214'!B71,'PEA VOLTA 409 (เปิดแล้ว)'!U:U,"3")</f>
        <v>0</v>
      </c>
      <c r="AE71" s="42"/>
      <c r="AF71" s="42">
        <f>COUNTIFS('PEA VOLTA 409 (เปิดแล้ว)'!$G:$G,'นับจำนวน จังหวัด+ตู้+หัว 214'!B71,'PEA VOLTA 409 (เปิดแล้ว)'!V:V,"1")</f>
        <v>0</v>
      </c>
      <c r="AG71" s="42">
        <f>COUNTIFS('PEA VOLTA 409 (เปิดแล้ว)'!$G:$G,'นับจำนวน จังหวัด+ตู้+หัว 214'!B71,'PEA VOLTA 409 (เปิดแล้ว)'!V:V,"2")</f>
        <v>2</v>
      </c>
    </row>
    <row r="72" spans="1:33" ht="21" customHeight="1">
      <c r="A72" s="46">
        <v>70</v>
      </c>
      <c r="B72" s="60" t="s">
        <v>960</v>
      </c>
      <c r="C72" s="46">
        <f>COUNTIFS('PEA VOLTA 409 (เปิดแล้ว)'!$G:$G,'นับจำนวน จังหวัด+ตู้+หัว 214'!B72)</f>
        <v>3</v>
      </c>
      <c r="D72" s="55">
        <f>COUNTIFS('PEA VOLTA 409 (เปิดแล้ว)'!$G:$G,'นับจำนวน จังหวัด+ตู้+หัว 214'!B72,'PEA VOLTA 409 (เปิดแล้ว)'!M:M,"1")</f>
        <v>1</v>
      </c>
      <c r="E72" s="55">
        <f t="shared" si="5"/>
        <v>2</v>
      </c>
      <c r="F72" s="55">
        <f>COUNTIFS('PEA VOLTA 409 (เปิดแล้ว)'!$G:$G,B72,'PEA VOLTA 409 (เปิดแล้ว)'!O:O,"1")</f>
        <v>1</v>
      </c>
      <c r="G72" s="56">
        <f>COUNTIFS('PEA VOLTA 409 (เปิดแล้ว)'!$G:$G,B72,'PEA VOLTA 409 (เปิดแล้ว)'!P:P,"1")</f>
        <v>0</v>
      </c>
      <c r="H72" s="55">
        <f>COUNTIFS('PEA VOLTA 409 (เปิดแล้ว)'!$G:$G,B72,'PEA VOLTA 409 (เปิดแล้ว)'!Q:Q,"1")</f>
        <v>0</v>
      </c>
      <c r="I72" s="42"/>
      <c r="J72" s="42"/>
      <c r="K72" s="58">
        <f>COUNTIFS('PEA VOLTA 409 (เปิดแล้ว)'!$G:$G,B72,'PEA VOLTA 409 (เปิดแล้ว)'!T:T,"1")</f>
        <v>1</v>
      </c>
      <c r="L72" s="55">
        <f t="shared" si="6"/>
        <v>5</v>
      </c>
      <c r="M72" s="55">
        <f t="shared" si="7"/>
        <v>2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>
        <f>COUNTIFS('PEA VOLTA 409 (เปิดแล้ว)'!$G:$G,'นับจำนวน จังหวัด+ตู้+หัว 214'!B72,'PEA VOLTA 409 (เปิดแล้ว)'!$N:$N,"1")</f>
        <v>0</v>
      </c>
      <c r="Z72" s="42">
        <f>COUNTIFS('PEA VOLTA 409 (เปิดแล้ว)'!$G:$G,'นับจำนวน จังหวัด+ตู้+หัว 214'!B72,'PEA VOLTA 409 (เปิดแล้ว)'!N:N,"2")</f>
        <v>1</v>
      </c>
      <c r="AA72" s="42"/>
      <c r="AB72" s="42">
        <f>COUNTIFS('PEA VOLTA 409 (เปิดแล้ว)'!$G:$G,'นับจำนวน จังหวัด+ตู้+หัว 214'!B72,'PEA VOLTA 409 (เปิดแล้ว)'!U:U,"1")</f>
        <v>1</v>
      </c>
      <c r="AC72" s="42">
        <f>COUNTIFS('PEA VOLTA 409 (เปิดแล้ว)'!$G:$G,'นับจำนวน จังหวัด+ตู้+หัว 214'!B72,'PEA VOLTA 409 (เปิดแล้ว)'!U:U,"2")</f>
        <v>2</v>
      </c>
      <c r="AD72" s="42">
        <f>COUNTIFS('PEA VOLTA 409 (เปิดแล้ว)'!$G:$G,'นับจำนวน จังหวัด+ตู้+หัว 214'!B72,'PEA VOLTA 409 (เปิดแล้ว)'!U:U,"3")</f>
        <v>0</v>
      </c>
      <c r="AE72" s="42"/>
      <c r="AF72" s="42">
        <f>COUNTIFS('PEA VOLTA 409 (เปิดแล้ว)'!$G:$G,'นับจำนวน จังหวัด+ตู้+หัว 214'!B72,'PEA VOLTA 409 (เปิดแล้ว)'!V:V,"1")</f>
        <v>0</v>
      </c>
      <c r="AG72" s="42">
        <f>COUNTIFS('PEA VOLTA 409 (เปิดแล้ว)'!$G:$G,'นับจำนวน จังหวัด+ตู้+หัว 214'!B72,'PEA VOLTA 409 (เปิดแล้ว)'!V:V,"2")</f>
        <v>1</v>
      </c>
    </row>
    <row r="73" spans="1:33" ht="21" customHeight="1">
      <c r="A73" s="46">
        <v>71</v>
      </c>
      <c r="B73" s="60" t="s">
        <v>905</v>
      </c>
      <c r="C73" s="46">
        <f>COUNTIFS('PEA VOLTA 409 (เปิดแล้ว)'!$G:$G,'นับจำนวน จังหวัด+ตู้+หัว 214'!B73)</f>
        <v>2</v>
      </c>
      <c r="D73" s="55">
        <f>COUNTIFS('PEA VOLTA 409 (เปิดแล้ว)'!$G:$G,'นับจำนวน จังหวัด+ตู้+หัว 214'!B73,'PEA VOLTA 409 (เปิดแล้ว)'!M:M,"1")</f>
        <v>0</v>
      </c>
      <c r="E73" s="55">
        <f t="shared" si="5"/>
        <v>2</v>
      </c>
      <c r="F73" s="55">
        <f>COUNTIFS('PEA VOLTA 409 (เปิดแล้ว)'!$G:$G,B73,'PEA VOLTA 409 (เปิดแล้ว)'!O:O,"1")</f>
        <v>1</v>
      </c>
      <c r="G73" s="56">
        <f>COUNTIFS('PEA VOLTA 409 (เปิดแล้ว)'!$G:$G,B73,'PEA VOLTA 409 (เปิดแล้ว)'!P:P,"1")</f>
        <v>0</v>
      </c>
      <c r="H73" s="55">
        <f>COUNTIFS('PEA VOLTA 409 (เปิดแล้ว)'!$G:$G,B73,'PEA VOLTA 409 (เปิดแล้ว)'!Q:Q,"1")</f>
        <v>0</v>
      </c>
      <c r="I73" s="42"/>
      <c r="J73" s="42"/>
      <c r="K73" s="58">
        <f>COUNTIFS('PEA VOLTA 409 (เปิดแล้ว)'!$G:$G,B73,'PEA VOLTA 409 (เปิดแล้ว)'!T:T,"1")</f>
        <v>1</v>
      </c>
      <c r="L73" s="55">
        <f t="shared" si="6"/>
        <v>4</v>
      </c>
      <c r="M73" s="55">
        <f t="shared" si="7"/>
        <v>2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>
        <f>COUNTIFS('PEA VOLTA 409 (เปิดแล้ว)'!$G:$G,'นับจำนวน จังหวัด+ตู้+หัว 214'!B73,'PEA VOLTA 409 (เปิดแล้ว)'!$N:$N,"1")</f>
        <v>0</v>
      </c>
      <c r="Z73" s="42">
        <f>COUNTIFS('PEA VOLTA 409 (เปิดแล้ว)'!$G:$G,'นับจำนวน จังหวัด+ตู้+หัว 214'!B73,'PEA VOLTA 409 (เปิดแล้ว)'!N:N,"2")</f>
        <v>1</v>
      </c>
      <c r="AA73" s="42"/>
      <c r="AB73" s="42">
        <f>COUNTIFS('PEA VOLTA 409 (เปิดแล้ว)'!$G:$G,'นับจำนวน จังหวัด+ตู้+หัว 214'!B73,'PEA VOLTA 409 (เปิดแล้ว)'!U:U,"1")</f>
        <v>0</v>
      </c>
      <c r="AC73" s="42">
        <f>COUNTIFS('PEA VOLTA 409 (เปิดแล้ว)'!$G:$G,'นับจำนวน จังหวัด+ตู้+หัว 214'!B73,'PEA VOLTA 409 (เปิดแล้ว)'!U:U,"2")</f>
        <v>2</v>
      </c>
      <c r="AD73" s="42">
        <f>COUNTIFS('PEA VOLTA 409 (เปิดแล้ว)'!$G:$G,'นับจำนวน จังหวัด+ตู้+หัว 214'!B73,'PEA VOLTA 409 (เปิดแล้ว)'!U:U,"3")</f>
        <v>0</v>
      </c>
      <c r="AE73" s="42"/>
      <c r="AF73" s="42">
        <f>COUNTIFS('PEA VOLTA 409 (เปิดแล้ว)'!$G:$G,'นับจำนวน จังหวัด+ตู้+หัว 214'!B73,'PEA VOLTA 409 (เปิดแล้ว)'!V:V,"1")</f>
        <v>0</v>
      </c>
      <c r="AG73" s="42">
        <f>COUNTIFS('PEA VOLTA 409 (เปิดแล้ว)'!$G:$G,'นับจำนวน จังหวัด+ตู้+หัว 214'!B73,'PEA VOLTA 409 (เปิดแล้ว)'!V:V,"2")</f>
        <v>1</v>
      </c>
    </row>
    <row r="74" spans="1:33" ht="21" customHeight="1">
      <c r="A74" s="46">
        <v>72</v>
      </c>
      <c r="B74" s="60" t="s">
        <v>596</v>
      </c>
      <c r="C74" s="46">
        <f>COUNTIFS('PEA VOLTA 409 (เปิดแล้ว)'!$G:$G,'นับจำนวน จังหวัด+ตู้+หัว 214'!B74)</f>
        <v>3</v>
      </c>
      <c r="D74" s="55">
        <f>COUNTIFS('PEA VOLTA 409 (เปิดแล้ว)'!$G:$G,'นับจำนวน จังหวัด+ตู้+หัว 214'!B74,'PEA VOLTA 409 (เปิดแล้ว)'!M:M,"1")</f>
        <v>1</v>
      </c>
      <c r="E74" s="55">
        <f t="shared" si="5"/>
        <v>4</v>
      </c>
      <c r="F74" s="55">
        <f>COUNTIFS('PEA VOLTA 409 (เปิดแล้ว)'!$G:$G,B74,'PEA VOLTA 409 (เปิดแล้ว)'!O:O,"1")</f>
        <v>0</v>
      </c>
      <c r="G74" s="56">
        <f>COUNTIFS('PEA VOLTA 409 (เปิดแล้ว)'!$G:$G,B74,'PEA VOLTA 409 (เปิดแล้ว)'!P:P,"1")</f>
        <v>0</v>
      </c>
      <c r="H74" s="55">
        <f>COUNTIFS('PEA VOLTA 409 (เปิดแล้ว)'!$G:$G,B74,'PEA VOLTA 409 (เปิดแล้ว)'!Q:Q,"1")</f>
        <v>0</v>
      </c>
      <c r="I74" s="42"/>
      <c r="J74" s="42"/>
      <c r="K74" s="58">
        <f>COUNTIFS('PEA VOLTA 409 (เปิดแล้ว)'!$G:$G,B74,'PEA VOLTA 409 (เปิดแล้ว)'!T:T,"1")</f>
        <v>2</v>
      </c>
      <c r="L74" s="55">
        <f t="shared" si="6"/>
        <v>5</v>
      </c>
      <c r="M74" s="55">
        <f t="shared" si="7"/>
        <v>4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>
        <f>COUNTIFS('PEA VOLTA 409 (เปิดแล้ว)'!$G:$G,'นับจำนวน จังหวัด+ตู้+หัว 214'!B74,'PEA VOLTA 409 (เปิดแล้ว)'!$N:$N,"1")</f>
        <v>0</v>
      </c>
      <c r="Z74" s="42">
        <f>COUNTIFS('PEA VOLTA 409 (เปิดแล้ว)'!$G:$G,'นับจำนวน จังหวัด+ตู้+หัว 214'!B74,'PEA VOLTA 409 (เปิดแล้ว)'!N:N,"2")</f>
        <v>2</v>
      </c>
      <c r="AA74" s="42"/>
      <c r="AB74" s="42">
        <f>COUNTIFS('PEA VOLTA 409 (เปิดแล้ว)'!$G:$G,'นับจำนวน จังหวัด+ตู้+หัว 214'!B74,'PEA VOLTA 409 (เปิดแล้ว)'!U:U,"1")</f>
        <v>1</v>
      </c>
      <c r="AC74" s="42">
        <f>COUNTIFS('PEA VOLTA 409 (เปิดแล้ว)'!$G:$G,'นับจำนวน จังหวัด+ตู้+หัว 214'!B74,'PEA VOLTA 409 (เปิดแล้ว)'!U:U,"2")</f>
        <v>2</v>
      </c>
      <c r="AD74" s="42">
        <f>COUNTIFS('PEA VOLTA 409 (เปิดแล้ว)'!$G:$G,'นับจำนวน จังหวัด+ตู้+หัว 214'!B74,'PEA VOLTA 409 (เปิดแล้ว)'!U:U,"3")</f>
        <v>0</v>
      </c>
      <c r="AE74" s="42"/>
      <c r="AF74" s="42">
        <f>COUNTIFS('PEA VOLTA 409 (เปิดแล้ว)'!$G:$G,'นับจำนวน จังหวัด+ตู้+หัว 214'!B74,'PEA VOLTA 409 (เปิดแล้ว)'!V:V,"1")</f>
        <v>0</v>
      </c>
      <c r="AG74" s="42">
        <f>COUNTIFS('PEA VOLTA 409 (เปิดแล้ว)'!$G:$G,'นับจำนวน จังหวัด+ตู้+หัว 214'!B74,'PEA VOLTA 409 (เปิดแล้ว)'!V:V,"2")</f>
        <v>2</v>
      </c>
    </row>
    <row r="75" spans="1:33" ht="21" customHeight="1">
      <c r="A75" s="46">
        <v>73</v>
      </c>
      <c r="B75" s="60" t="s">
        <v>607</v>
      </c>
      <c r="C75" s="46">
        <f>COUNTIFS('PEA VOLTA 409 (เปิดแล้ว)'!$G:$G,'นับจำนวน จังหวัด+ตู้+หัว 214'!B75)</f>
        <v>3</v>
      </c>
      <c r="D75" s="55">
        <f>COUNTIFS('PEA VOLTA 409 (เปิดแล้ว)'!$G:$G,'นับจำนวน จังหวัด+ตู้+หัว 214'!B75,'PEA VOLTA 409 (เปิดแล้ว)'!M:M,"1")</f>
        <v>2</v>
      </c>
      <c r="E75" s="55">
        <f t="shared" si="5"/>
        <v>2</v>
      </c>
      <c r="F75" s="55">
        <f>COUNTIFS('PEA VOLTA 409 (เปิดแล้ว)'!$G:$G,B75,'PEA VOLTA 409 (เปิดแล้ว)'!O:O,"1")</f>
        <v>0</v>
      </c>
      <c r="G75" s="56">
        <f>COUNTIFS('PEA VOLTA 409 (เปิดแล้ว)'!$G:$G,B75,'PEA VOLTA 409 (เปิดแล้ว)'!P:P,"1")</f>
        <v>0</v>
      </c>
      <c r="H75" s="55">
        <f>COUNTIFS('PEA VOLTA 409 (เปิดแล้ว)'!$G:$G,B75,'PEA VOLTA 409 (เปิดแล้ว)'!Q:Q,"1")</f>
        <v>0</v>
      </c>
      <c r="I75" s="42"/>
      <c r="J75" s="42"/>
      <c r="K75" s="58">
        <f>COUNTIFS('PEA VOLTA 409 (เปิดแล้ว)'!$G:$G,B75,'PEA VOLTA 409 (เปิดแล้ว)'!T:T,"1")</f>
        <v>1</v>
      </c>
      <c r="L75" s="55">
        <f t="shared" si="6"/>
        <v>4</v>
      </c>
      <c r="M75" s="55">
        <f t="shared" si="7"/>
        <v>2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>
        <f>COUNTIFS('PEA VOLTA 409 (เปิดแล้ว)'!$G:$G,'นับจำนวน จังหวัด+ตู้+หัว 214'!B75,'PEA VOLTA 409 (เปิดแล้ว)'!$N:$N,"1")</f>
        <v>0</v>
      </c>
      <c r="Z75" s="42">
        <f>COUNTIFS('PEA VOLTA 409 (เปิดแล้ว)'!$G:$G,'นับจำนวน จังหวัด+ตู้+หัว 214'!B75,'PEA VOLTA 409 (เปิดแล้ว)'!N:N,"2")</f>
        <v>1</v>
      </c>
      <c r="AA75" s="42"/>
      <c r="AB75" s="42">
        <f>COUNTIFS('PEA VOLTA 409 (เปิดแล้ว)'!$G:$G,'นับจำนวน จังหวัด+ตู้+หัว 214'!B75,'PEA VOLTA 409 (เปิดแล้ว)'!U:U,"1")</f>
        <v>2</v>
      </c>
      <c r="AC75" s="42">
        <f>COUNTIFS('PEA VOLTA 409 (เปิดแล้ว)'!$G:$G,'นับจำนวน จังหวัด+ตู้+หัว 214'!B75,'PEA VOLTA 409 (เปิดแล้ว)'!U:U,"2")</f>
        <v>1</v>
      </c>
      <c r="AD75" s="42">
        <f>COUNTIFS('PEA VOLTA 409 (เปิดแล้ว)'!$G:$G,'นับจำนวน จังหวัด+ตู้+หัว 214'!B75,'PEA VOLTA 409 (เปิดแล้ว)'!U:U,"3")</f>
        <v>0</v>
      </c>
      <c r="AE75" s="42"/>
      <c r="AF75" s="42">
        <f>COUNTIFS('PEA VOLTA 409 (เปิดแล้ว)'!$G:$G,'นับจำนวน จังหวัด+ตู้+หัว 214'!B75,'PEA VOLTA 409 (เปิดแล้ว)'!V:V,"1")</f>
        <v>0</v>
      </c>
      <c r="AG75" s="42">
        <f>COUNTIFS('PEA VOLTA 409 (เปิดแล้ว)'!$G:$G,'นับจำนวน จังหวัด+ตู้+หัว 214'!B75,'PEA VOLTA 409 (เปิดแล้ว)'!V:V,"2")</f>
        <v>1</v>
      </c>
    </row>
    <row r="76" spans="1:33" ht="21" customHeight="1">
      <c r="A76" s="46">
        <v>74</v>
      </c>
      <c r="B76" s="60" t="s">
        <v>400</v>
      </c>
      <c r="C76" s="46">
        <f>COUNTIFS('PEA VOLTA 409 (เปิดแล้ว)'!$G:$G,'นับจำนวน จังหวัด+ตู้+หัว 214'!B76)</f>
        <v>8</v>
      </c>
      <c r="D76" s="55">
        <f>COUNTIFS('PEA VOLTA 409 (เปิดแล้ว)'!$G:$G,'นับจำนวน จังหวัด+ตู้+หัว 214'!B76,'PEA VOLTA 409 (เปิดแล้ว)'!M:M,"1")</f>
        <v>3</v>
      </c>
      <c r="E76" s="55">
        <f t="shared" si="5"/>
        <v>8</v>
      </c>
      <c r="F76" s="55">
        <f>COUNTIFS('PEA VOLTA 409 (เปิดแล้ว)'!$G:$G,B76,'PEA VOLTA 409 (เปิดแล้ว)'!O:O,"1")</f>
        <v>1</v>
      </c>
      <c r="G76" s="56">
        <f>COUNTIFS('PEA VOLTA 409 (เปิดแล้ว)'!$G:$G,B76,'PEA VOLTA 409 (เปิดแล้ว)'!P:P,"1")</f>
        <v>0</v>
      </c>
      <c r="H76" s="55">
        <f>COUNTIFS('PEA VOLTA 409 (เปิดแล้ว)'!$G:$G,B76,'PEA VOLTA 409 (เปิดแล้ว)'!Q:Q,"1")</f>
        <v>0</v>
      </c>
      <c r="I76" s="42"/>
      <c r="J76" s="42"/>
      <c r="K76" s="58">
        <f>COUNTIFS('PEA VOLTA 409 (เปิดแล้ว)'!$G:$G,B76,'PEA VOLTA 409 (เปิดแล้ว)'!T:T,"1")</f>
        <v>4</v>
      </c>
      <c r="L76" s="55">
        <f t="shared" si="6"/>
        <v>13</v>
      </c>
      <c r="M76" s="55">
        <f t="shared" si="7"/>
        <v>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>
        <f>COUNTIFS('PEA VOLTA 409 (เปิดแล้ว)'!$G:$G,'นับจำนวน จังหวัด+ตู้+หัว 214'!B76,'PEA VOLTA 409 (เปิดแล้ว)'!$N:$N,"1")</f>
        <v>0</v>
      </c>
      <c r="Z76" s="42">
        <f>COUNTIFS('PEA VOLTA 409 (เปิดแล้ว)'!$G:$G,'นับจำนวน จังหวัด+ตู้+หัว 214'!B76,'PEA VOLTA 409 (เปิดแล้ว)'!N:N,"2")</f>
        <v>4</v>
      </c>
      <c r="AA76" s="42"/>
      <c r="AB76" s="42">
        <f>COUNTIFS('PEA VOLTA 409 (เปิดแล้ว)'!$G:$G,'นับจำนวน จังหวัด+ตู้+หัว 214'!B76,'PEA VOLTA 409 (เปิดแล้ว)'!U:U,"1")</f>
        <v>3</v>
      </c>
      <c r="AC76" s="42">
        <f>COUNTIFS('PEA VOLTA 409 (เปิดแล้ว)'!$G:$G,'นับจำนวน จังหวัด+ตู้+หัว 214'!B76,'PEA VOLTA 409 (เปิดแล้ว)'!U:U,"2")</f>
        <v>5</v>
      </c>
      <c r="AD76" s="42">
        <f>COUNTIFS('PEA VOLTA 409 (เปิดแล้ว)'!$G:$G,'นับจำนวน จังหวัด+ตู้+หัว 214'!B76,'PEA VOLTA 409 (เปิดแล้ว)'!U:U,"3")</f>
        <v>0</v>
      </c>
      <c r="AE76" s="42"/>
      <c r="AF76" s="42">
        <f>COUNTIFS('PEA VOLTA 409 (เปิดแล้ว)'!$G:$G,'นับจำนวน จังหวัด+ตู้+หัว 214'!B76,'PEA VOLTA 409 (เปิดแล้ว)'!V:V,"1")</f>
        <v>0</v>
      </c>
      <c r="AG76" s="42">
        <f>COUNTIFS('PEA VOLTA 409 (เปิดแล้ว)'!$G:$G,'นับจำนวน จังหวัด+ตู้+หัว 214'!B76,'PEA VOLTA 409 (เปิดแล้ว)'!V:V,"2")</f>
        <v>4</v>
      </c>
    </row>
    <row r="77" spans="1:33" ht="21" customHeight="1">
      <c r="A77" s="46">
        <v>75</v>
      </c>
      <c r="B77" s="60" t="s">
        <v>602</v>
      </c>
      <c r="C77" s="46">
        <f>COUNTIFS('PEA VOLTA 409 (เปิดแล้ว)'!$G:$G,'นับจำนวน จังหวัด+ตู้+หัว 214'!B77)</f>
        <v>3</v>
      </c>
      <c r="D77" s="55">
        <f>COUNTIFS('PEA VOLTA 409 (เปิดแล้ว)'!$G:$G,'นับจำนวน จังหวัด+ตู้+หัว 214'!B77,'PEA VOLTA 409 (เปิดแล้ว)'!M:M,"1")</f>
        <v>2</v>
      </c>
      <c r="E77" s="55">
        <f t="shared" si="5"/>
        <v>2</v>
      </c>
      <c r="F77" s="55">
        <f>COUNTIFS('PEA VOLTA 409 (เปิดแล้ว)'!$G:$G,B77,'PEA VOLTA 409 (เปิดแล้ว)'!O:O,"1")</f>
        <v>0</v>
      </c>
      <c r="G77" s="56">
        <f>COUNTIFS('PEA VOLTA 409 (เปิดแล้ว)'!$G:$G,B77,'PEA VOLTA 409 (เปิดแล้ว)'!P:P,"1")</f>
        <v>0</v>
      </c>
      <c r="H77" s="55">
        <f>COUNTIFS('PEA VOLTA 409 (เปิดแล้ว)'!$G:$G,B77,'PEA VOLTA 409 (เปิดแล้ว)'!Q:Q,"1")</f>
        <v>0</v>
      </c>
      <c r="I77" s="42"/>
      <c r="J77" s="42"/>
      <c r="K77" s="58">
        <f>COUNTIFS('PEA VOLTA 409 (เปิดแล้ว)'!$G:$G,B77,'PEA VOLTA 409 (เปิดแล้ว)'!T:T,"1")</f>
        <v>1</v>
      </c>
      <c r="L77" s="55">
        <f t="shared" si="6"/>
        <v>4</v>
      </c>
      <c r="M77" s="55">
        <f t="shared" si="7"/>
        <v>2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>
        <f>COUNTIFS('PEA VOLTA 409 (เปิดแล้ว)'!$G:$G,'นับจำนวน จังหวัด+ตู้+หัว 214'!B77,'PEA VOLTA 409 (เปิดแล้ว)'!$N:$N,"1")</f>
        <v>0</v>
      </c>
      <c r="Z77" s="42">
        <f>COUNTIFS('PEA VOLTA 409 (เปิดแล้ว)'!$G:$G,'นับจำนวน จังหวัด+ตู้+หัว 214'!B77,'PEA VOLTA 409 (เปิดแล้ว)'!N:N,"2")</f>
        <v>1</v>
      </c>
      <c r="AA77" s="42"/>
      <c r="AB77" s="42">
        <f>COUNTIFS('PEA VOLTA 409 (เปิดแล้ว)'!$G:$G,'นับจำนวน จังหวัด+ตู้+หัว 214'!B77,'PEA VOLTA 409 (เปิดแล้ว)'!U:U,"1")</f>
        <v>2</v>
      </c>
      <c r="AC77" s="42">
        <f>COUNTIFS('PEA VOLTA 409 (เปิดแล้ว)'!$G:$G,'นับจำนวน จังหวัด+ตู้+หัว 214'!B77,'PEA VOLTA 409 (เปิดแล้ว)'!U:U,"2")</f>
        <v>1</v>
      </c>
      <c r="AD77" s="42">
        <f>COUNTIFS('PEA VOLTA 409 (เปิดแล้ว)'!$G:$G,'นับจำนวน จังหวัด+ตู้+หัว 214'!B77,'PEA VOLTA 409 (เปิดแล้ว)'!U:U,"3")</f>
        <v>0</v>
      </c>
      <c r="AE77" s="42"/>
      <c r="AF77" s="42">
        <f>COUNTIFS('PEA VOLTA 409 (เปิดแล้ว)'!$G:$G,'นับจำนวน จังหวัด+ตู้+หัว 214'!B77,'PEA VOLTA 409 (เปิดแล้ว)'!V:V,"1")</f>
        <v>0</v>
      </c>
      <c r="AG77" s="42">
        <f>COUNTIFS('PEA VOLTA 409 (เปิดแล้ว)'!$G:$G,'นับจำนวน จังหวัด+ตู้+หัว 214'!B77,'PEA VOLTA 409 (เปิดแล้ว)'!V:V,"2")</f>
        <v>1</v>
      </c>
    </row>
    <row r="78" spans="1:33" ht="21" customHeight="1">
      <c r="A78" s="45"/>
      <c r="B78" s="51"/>
      <c r="C78" s="45">
        <f>COUNTIF(C3:C77,"&gt;0")</f>
        <v>73</v>
      </c>
      <c r="D78" s="53"/>
      <c r="E78" s="53"/>
      <c r="F78" s="57"/>
      <c r="G78" s="57"/>
      <c r="H78" s="57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</row>
    <row r="79" spans="1:33" ht="21" customHeight="1">
      <c r="A79" s="45"/>
      <c r="B79" s="51"/>
      <c r="C79" s="45"/>
      <c r="D79" s="53"/>
      <c r="E79" s="53"/>
      <c r="F79" s="57"/>
      <c r="G79" s="57"/>
      <c r="H79" s="57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</row>
    <row r="80" spans="1:33" ht="21" customHeight="1">
      <c r="A80" s="45"/>
      <c r="B80" s="51"/>
      <c r="C80" s="45"/>
      <c r="D80" s="53"/>
      <c r="E80" s="53"/>
      <c r="F80" s="57"/>
      <c r="G80" s="57"/>
      <c r="H80" s="57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</row>
    <row r="81" spans="1:33" ht="21" customHeight="1">
      <c r="A81" s="45"/>
      <c r="B81" s="51"/>
      <c r="C81" s="45"/>
      <c r="D81" s="53"/>
      <c r="E81" s="53"/>
      <c r="F81" s="57"/>
      <c r="G81" s="57"/>
      <c r="H81" s="57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</row>
    <row r="82" spans="1:33" ht="21" customHeight="1">
      <c r="A82" s="45"/>
      <c r="B82" s="51"/>
      <c r="C82" s="45"/>
      <c r="D82" s="53"/>
      <c r="E82" s="53"/>
      <c r="F82" s="57"/>
      <c r="G82" s="57"/>
      <c r="H82" s="57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</row>
    <row r="83" spans="1:33" ht="21" customHeight="1">
      <c r="A83" s="45"/>
      <c r="B83" s="51"/>
      <c r="C83" s="45"/>
      <c r="D83" s="53"/>
      <c r="E83" s="53"/>
      <c r="F83" s="57"/>
      <c r="G83" s="57"/>
      <c r="H83" s="57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</row>
    <row r="84" spans="1:33" ht="21" customHeight="1">
      <c r="A84" s="45"/>
      <c r="B84" s="51"/>
      <c r="C84" s="45"/>
      <c r="D84" s="53"/>
      <c r="E84" s="53"/>
      <c r="F84" s="57"/>
      <c r="G84" s="57"/>
      <c r="H84" s="57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</row>
    <row r="85" spans="1:33" ht="21" customHeight="1">
      <c r="A85" s="45"/>
      <c r="B85" s="51"/>
      <c r="C85" s="45"/>
      <c r="D85" s="53"/>
      <c r="E85" s="53"/>
      <c r="F85" s="57"/>
      <c r="G85" s="57"/>
      <c r="H85" s="57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</row>
    <row r="86" spans="1:33" ht="21" customHeight="1">
      <c r="A86" s="45"/>
      <c r="B86" s="51"/>
      <c r="C86" s="45"/>
      <c r="D86" s="53"/>
      <c r="E86" s="53"/>
      <c r="F86" s="57"/>
      <c r="G86" s="57"/>
      <c r="H86" s="57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</row>
    <row r="87" spans="1:33" ht="21" customHeight="1">
      <c r="A87" s="45"/>
      <c r="B87" s="51"/>
      <c r="C87" s="45"/>
      <c r="D87" s="53"/>
      <c r="E87" s="53"/>
      <c r="F87" s="57"/>
      <c r="G87" s="57"/>
      <c r="H87" s="57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</row>
    <row r="88" spans="1:33" ht="21" customHeight="1">
      <c r="A88" s="45"/>
      <c r="B88" s="51"/>
      <c r="C88" s="45"/>
      <c r="D88" s="53"/>
      <c r="E88" s="53"/>
      <c r="F88" s="57"/>
      <c r="G88" s="57"/>
      <c r="H88" s="57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</row>
    <row r="89" spans="1:33" ht="21" customHeight="1">
      <c r="A89" s="45"/>
      <c r="B89" s="51"/>
      <c r="C89" s="45"/>
      <c r="D89" s="53"/>
      <c r="E89" s="53"/>
      <c r="F89" s="57"/>
      <c r="G89" s="57"/>
      <c r="H89" s="57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</row>
    <row r="90" spans="1:33" ht="21" customHeight="1">
      <c r="A90" s="45"/>
      <c r="B90" s="51"/>
      <c r="C90" s="45"/>
      <c r="D90" s="53"/>
      <c r="E90" s="53"/>
      <c r="F90" s="57"/>
      <c r="G90" s="57"/>
      <c r="H90" s="57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</row>
    <row r="91" spans="1:33" ht="21" customHeight="1">
      <c r="A91" s="45"/>
      <c r="B91" s="51"/>
      <c r="C91" s="45"/>
      <c r="D91" s="53"/>
      <c r="E91" s="53"/>
      <c r="F91" s="57"/>
      <c r="G91" s="57"/>
      <c r="H91" s="57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</row>
    <row r="92" spans="1:33" ht="21" customHeight="1">
      <c r="A92" s="45"/>
      <c r="B92" s="51"/>
      <c r="C92" s="45"/>
      <c r="D92" s="53"/>
      <c r="E92" s="53"/>
      <c r="F92" s="57"/>
      <c r="G92" s="57"/>
      <c r="H92" s="57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</row>
    <row r="93" spans="1:33" ht="21" customHeight="1">
      <c r="A93" s="45"/>
      <c r="B93" s="51"/>
      <c r="C93" s="45"/>
      <c r="D93" s="53"/>
      <c r="E93" s="53"/>
      <c r="F93" s="57"/>
      <c r="G93" s="57"/>
      <c r="H93" s="57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</row>
    <row r="94" spans="1:33" ht="21" customHeight="1">
      <c r="A94" s="45"/>
      <c r="B94" s="51"/>
      <c r="C94" s="45"/>
      <c r="D94" s="53"/>
      <c r="E94" s="53"/>
      <c r="F94" s="57"/>
      <c r="G94" s="57"/>
      <c r="H94" s="57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</row>
    <row r="95" spans="1:33" ht="21" customHeight="1">
      <c r="A95" s="45"/>
      <c r="B95" s="51"/>
      <c r="C95" s="45"/>
      <c r="D95" s="53"/>
      <c r="E95" s="53"/>
      <c r="F95" s="57"/>
      <c r="G95" s="57"/>
      <c r="H95" s="57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</row>
    <row r="96" spans="1:33" ht="21" customHeight="1">
      <c r="A96" s="45"/>
      <c r="B96" s="51"/>
      <c r="C96" s="45"/>
      <c r="D96" s="53"/>
      <c r="E96" s="53"/>
      <c r="F96" s="57"/>
      <c r="G96" s="57"/>
      <c r="H96" s="57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</row>
    <row r="97" spans="1:33" ht="21" customHeight="1">
      <c r="A97" s="45"/>
      <c r="B97" s="51"/>
      <c r="C97" s="45"/>
      <c r="D97" s="53"/>
      <c r="E97" s="53"/>
      <c r="F97" s="57"/>
      <c r="G97" s="57"/>
      <c r="H97" s="57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</row>
    <row r="98" spans="1:33" ht="21" customHeight="1">
      <c r="A98" s="45"/>
      <c r="B98" s="51"/>
      <c r="C98" s="45"/>
      <c r="D98" s="53"/>
      <c r="E98" s="53"/>
      <c r="F98" s="57"/>
      <c r="G98" s="57"/>
      <c r="H98" s="57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</row>
    <row r="99" spans="1:33" ht="21" customHeight="1">
      <c r="A99" s="45"/>
      <c r="B99" s="51"/>
      <c r="C99" s="45"/>
      <c r="D99" s="53"/>
      <c r="E99" s="53"/>
      <c r="F99" s="57"/>
      <c r="G99" s="57"/>
      <c r="H99" s="57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</row>
    <row r="100" spans="1:33" ht="21" customHeight="1">
      <c r="A100" s="45"/>
      <c r="B100" s="51"/>
      <c r="C100" s="45"/>
      <c r="D100" s="53"/>
      <c r="E100" s="53"/>
      <c r="F100" s="57"/>
      <c r="G100" s="57"/>
      <c r="H100" s="57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</row>
    <row r="101" spans="1:33" ht="21" customHeight="1">
      <c r="A101" s="45"/>
      <c r="B101" s="51"/>
      <c r="C101" s="45"/>
      <c r="D101" s="53"/>
      <c r="E101" s="53"/>
      <c r="F101" s="57"/>
      <c r="G101" s="57"/>
      <c r="H101" s="57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</row>
    <row r="102" spans="1:33" ht="21" customHeight="1">
      <c r="A102" s="45"/>
      <c r="B102" s="51"/>
      <c r="C102" s="45"/>
      <c r="D102" s="53"/>
      <c r="E102" s="53"/>
      <c r="F102" s="57"/>
      <c r="G102" s="57"/>
      <c r="H102" s="57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</row>
    <row r="103" spans="1:33" ht="21" customHeight="1">
      <c r="A103" s="45"/>
      <c r="B103" s="51"/>
      <c r="C103" s="45"/>
      <c r="D103" s="53"/>
      <c r="E103" s="53"/>
      <c r="F103" s="57"/>
      <c r="G103" s="57"/>
      <c r="H103" s="57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</row>
    <row r="104" spans="1:33" ht="21" customHeight="1">
      <c r="A104" s="45"/>
      <c r="B104" s="51"/>
      <c r="C104" s="45"/>
      <c r="D104" s="53"/>
      <c r="E104" s="53"/>
      <c r="F104" s="57"/>
      <c r="G104" s="57"/>
      <c r="H104" s="57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</row>
    <row r="105" spans="1:33" ht="21" customHeight="1">
      <c r="A105" s="45"/>
      <c r="B105" s="51"/>
      <c r="C105" s="45"/>
      <c r="D105" s="53"/>
      <c r="E105" s="53"/>
      <c r="F105" s="57"/>
      <c r="G105" s="57"/>
      <c r="H105" s="57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</row>
    <row r="106" spans="1:33" ht="21" customHeight="1">
      <c r="A106" s="45"/>
      <c r="B106" s="51"/>
      <c r="C106" s="45"/>
      <c r="D106" s="53"/>
      <c r="E106" s="53"/>
      <c r="F106" s="57"/>
      <c r="G106" s="57"/>
      <c r="H106" s="57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</row>
    <row r="107" spans="1:33" ht="21" customHeight="1">
      <c r="A107" s="45"/>
      <c r="B107" s="51"/>
      <c r="C107" s="45"/>
      <c r="D107" s="53"/>
      <c r="E107" s="53"/>
      <c r="F107" s="57"/>
      <c r="G107" s="57"/>
      <c r="H107" s="57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</row>
    <row r="108" spans="1:33" ht="21" customHeight="1">
      <c r="A108" s="45"/>
      <c r="B108" s="51"/>
      <c r="C108" s="45"/>
      <c r="D108" s="53"/>
      <c r="E108" s="53"/>
      <c r="F108" s="57"/>
      <c r="G108" s="57"/>
      <c r="H108" s="57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</row>
    <row r="109" spans="1:33" ht="21" customHeight="1">
      <c r="A109" s="45"/>
      <c r="B109" s="51"/>
      <c r="C109" s="45"/>
      <c r="D109" s="53"/>
      <c r="E109" s="53"/>
      <c r="F109" s="57"/>
      <c r="G109" s="57"/>
      <c r="H109" s="57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</row>
    <row r="110" spans="1:33" ht="21" customHeight="1">
      <c r="A110" s="45"/>
      <c r="B110" s="51"/>
      <c r="C110" s="45"/>
      <c r="D110" s="53"/>
      <c r="E110" s="53"/>
      <c r="F110" s="57"/>
      <c r="G110" s="57"/>
      <c r="H110" s="57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</row>
    <row r="111" spans="1:33" ht="21" customHeight="1">
      <c r="A111" s="45"/>
      <c r="B111" s="51"/>
      <c r="C111" s="45"/>
      <c r="D111" s="53"/>
      <c r="E111" s="53"/>
      <c r="F111" s="57"/>
      <c r="G111" s="57"/>
      <c r="H111" s="57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</row>
    <row r="112" spans="1:33" ht="21" customHeight="1">
      <c r="A112" s="45"/>
      <c r="B112" s="51"/>
      <c r="C112" s="45"/>
      <c r="D112" s="53"/>
      <c r="E112" s="53"/>
      <c r="F112" s="57"/>
      <c r="G112" s="57"/>
      <c r="H112" s="57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</row>
    <row r="113" spans="1:33" ht="21" customHeight="1">
      <c r="A113" s="45"/>
      <c r="B113" s="51"/>
      <c r="C113" s="45"/>
      <c r="D113" s="53"/>
      <c r="E113" s="53"/>
      <c r="F113" s="57"/>
      <c r="G113" s="57"/>
      <c r="H113" s="57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</row>
    <row r="114" spans="1:33" ht="21" customHeight="1">
      <c r="A114" s="45"/>
      <c r="B114" s="51"/>
      <c r="C114" s="45"/>
      <c r="D114" s="53"/>
      <c r="E114" s="53"/>
      <c r="F114" s="57"/>
      <c r="G114" s="57"/>
      <c r="H114" s="57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</row>
    <row r="115" spans="1:33" ht="21" customHeight="1">
      <c r="A115" s="45"/>
      <c r="B115" s="51"/>
      <c r="C115" s="45"/>
      <c r="D115" s="53"/>
      <c r="E115" s="53"/>
      <c r="F115" s="57"/>
      <c r="G115" s="57"/>
      <c r="H115" s="57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</row>
    <row r="116" spans="1:33" ht="21" customHeight="1">
      <c r="A116" s="45"/>
      <c r="B116" s="51"/>
      <c r="C116" s="45"/>
      <c r="D116" s="53"/>
      <c r="E116" s="53"/>
      <c r="F116" s="57"/>
      <c r="G116" s="57"/>
      <c r="H116" s="57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</row>
    <row r="117" spans="1:33" ht="21" customHeight="1">
      <c r="A117" s="45"/>
      <c r="B117" s="51"/>
      <c r="C117" s="45"/>
      <c r="D117" s="53"/>
      <c r="E117" s="53"/>
      <c r="F117" s="57"/>
      <c r="G117" s="57"/>
      <c r="H117" s="57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</row>
    <row r="118" spans="1:33" ht="21" customHeight="1">
      <c r="A118" s="45"/>
      <c r="B118" s="51"/>
      <c r="C118" s="45"/>
      <c r="D118" s="53"/>
      <c r="E118" s="53"/>
      <c r="F118" s="57"/>
      <c r="G118" s="57"/>
      <c r="H118" s="57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</row>
    <row r="119" spans="1:33" ht="21" customHeight="1">
      <c r="A119" s="45"/>
      <c r="B119" s="51"/>
      <c r="C119" s="45"/>
      <c r="D119" s="53"/>
      <c r="E119" s="53"/>
      <c r="F119" s="57"/>
      <c r="G119" s="57"/>
      <c r="H119" s="57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</row>
    <row r="120" spans="1:33" ht="21" customHeight="1">
      <c r="A120" s="45"/>
      <c r="B120" s="51"/>
      <c r="C120" s="45"/>
      <c r="D120" s="53"/>
      <c r="E120" s="53"/>
      <c r="F120" s="57"/>
      <c r="G120" s="57"/>
      <c r="H120" s="57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</row>
    <row r="121" spans="1:33" ht="21" customHeight="1">
      <c r="A121" s="45"/>
      <c r="B121" s="51"/>
      <c r="C121" s="45"/>
      <c r="D121" s="53"/>
      <c r="E121" s="53"/>
      <c r="F121" s="57"/>
      <c r="G121" s="57"/>
      <c r="H121" s="57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</row>
    <row r="122" spans="1:33" ht="21" customHeight="1">
      <c r="A122" s="45"/>
      <c r="B122" s="51"/>
      <c r="C122" s="45"/>
      <c r="D122" s="53"/>
      <c r="E122" s="53"/>
      <c r="F122" s="57"/>
      <c r="G122" s="57"/>
      <c r="H122" s="57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</row>
    <row r="123" spans="1:33" ht="21" customHeight="1">
      <c r="A123" s="45"/>
      <c r="B123" s="51"/>
      <c r="C123" s="45"/>
      <c r="D123" s="53"/>
      <c r="E123" s="53"/>
      <c r="F123" s="57"/>
      <c r="G123" s="57"/>
      <c r="H123" s="57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</row>
    <row r="124" spans="1:33" ht="21" customHeight="1">
      <c r="A124" s="45"/>
      <c r="B124" s="51"/>
      <c r="C124" s="45"/>
      <c r="D124" s="53"/>
      <c r="E124" s="53"/>
      <c r="F124" s="57"/>
      <c r="G124" s="57"/>
      <c r="H124" s="57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</row>
    <row r="125" spans="1:33" ht="21" customHeight="1">
      <c r="A125" s="45"/>
      <c r="B125" s="51"/>
      <c r="C125" s="45"/>
      <c r="D125" s="53"/>
      <c r="E125" s="53"/>
      <c r="F125" s="57"/>
      <c r="G125" s="57"/>
      <c r="H125" s="57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</row>
    <row r="126" spans="1:33" ht="21" customHeight="1">
      <c r="A126" s="45"/>
      <c r="B126" s="51"/>
      <c r="C126" s="45"/>
      <c r="D126" s="53"/>
      <c r="E126" s="53"/>
      <c r="F126" s="57"/>
      <c r="G126" s="57"/>
      <c r="H126" s="57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</row>
    <row r="127" spans="1:33" ht="21" customHeight="1">
      <c r="A127" s="45"/>
      <c r="B127" s="51"/>
      <c r="C127" s="45"/>
      <c r="D127" s="53"/>
      <c r="E127" s="53"/>
      <c r="F127" s="57"/>
      <c r="G127" s="57"/>
      <c r="H127" s="57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</row>
    <row r="128" spans="1:33" ht="21" customHeight="1">
      <c r="A128" s="45"/>
      <c r="B128" s="51"/>
      <c r="C128" s="45"/>
      <c r="D128" s="53"/>
      <c r="E128" s="53"/>
      <c r="F128" s="57"/>
      <c r="G128" s="57"/>
      <c r="H128" s="57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</row>
    <row r="129" spans="1:33" ht="21" customHeight="1">
      <c r="A129" s="45"/>
      <c r="B129" s="51"/>
      <c r="C129" s="45"/>
      <c r="D129" s="53"/>
      <c r="E129" s="53"/>
      <c r="F129" s="57"/>
      <c r="G129" s="57"/>
      <c r="H129" s="57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</row>
    <row r="130" spans="1:33" ht="21" customHeight="1">
      <c r="A130" s="45"/>
      <c r="B130" s="51"/>
      <c r="C130" s="45"/>
      <c r="D130" s="53"/>
      <c r="E130" s="53"/>
      <c r="F130" s="57"/>
      <c r="G130" s="57"/>
      <c r="H130" s="57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</row>
    <row r="131" spans="1:33" ht="21" customHeight="1">
      <c r="A131" s="45"/>
      <c r="B131" s="51"/>
      <c r="C131" s="45"/>
      <c r="D131" s="53"/>
      <c r="E131" s="53"/>
      <c r="F131" s="57"/>
      <c r="G131" s="57"/>
      <c r="H131" s="57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</row>
    <row r="132" spans="1:33" ht="21" customHeight="1">
      <c r="A132" s="45"/>
      <c r="B132" s="51"/>
      <c r="C132" s="45"/>
      <c r="D132" s="53"/>
      <c r="E132" s="53"/>
      <c r="F132" s="57"/>
      <c r="G132" s="57"/>
      <c r="H132" s="57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</row>
    <row r="133" spans="1:33" ht="21" customHeight="1">
      <c r="A133" s="45"/>
      <c r="B133" s="51"/>
      <c r="C133" s="45"/>
      <c r="D133" s="53"/>
      <c r="E133" s="53"/>
      <c r="F133" s="57"/>
      <c r="G133" s="57"/>
      <c r="H133" s="57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</row>
    <row r="134" spans="1:33" ht="21" customHeight="1">
      <c r="A134" s="45"/>
      <c r="B134" s="51"/>
      <c r="C134" s="45"/>
      <c r="D134" s="53"/>
      <c r="E134" s="53"/>
      <c r="F134" s="57"/>
      <c r="G134" s="57"/>
      <c r="H134" s="57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</row>
    <row r="135" spans="1:33" ht="21" customHeight="1">
      <c r="A135" s="45"/>
      <c r="B135" s="51"/>
      <c r="C135" s="45"/>
      <c r="D135" s="53"/>
      <c r="E135" s="53"/>
      <c r="F135" s="57"/>
      <c r="G135" s="57"/>
      <c r="H135" s="57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</row>
    <row r="136" spans="1:33" ht="21" customHeight="1">
      <c r="A136" s="45"/>
      <c r="B136" s="51"/>
      <c r="C136" s="45"/>
      <c r="D136" s="53"/>
      <c r="E136" s="53"/>
      <c r="F136" s="57"/>
      <c r="G136" s="57"/>
      <c r="H136" s="57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</row>
    <row r="137" spans="1:33" ht="21" customHeight="1">
      <c r="A137" s="45"/>
      <c r="B137" s="51"/>
      <c r="C137" s="45"/>
      <c r="D137" s="53"/>
      <c r="E137" s="53"/>
      <c r="F137" s="57"/>
      <c r="G137" s="57"/>
      <c r="H137" s="57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</row>
    <row r="138" spans="1:33" ht="21" customHeight="1">
      <c r="A138" s="45"/>
      <c r="B138" s="51"/>
      <c r="C138" s="45"/>
      <c r="D138" s="53"/>
      <c r="E138" s="53"/>
      <c r="F138" s="57"/>
      <c r="G138" s="57"/>
      <c r="H138" s="57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</row>
    <row r="139" spans="1:33" ht="21" customHeight="1">
      <c r="A139" s="45"/>
      <c r="B139" s="51"/>
      <c r="C139" s="45"/>
      <c r="D139" s="53"/>
      <c r="E139" s="53"/>
      <c r="F139" s="57"/>
      <c r="G139" s="57"/>
      <c r="H139" s="57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</row>
    <row r="140" spans="1:33" ht="21" customHeight="1">
      <c r="A140" s="45"/>
      <c r="B140" s="51"/>
      <c r="C140" s="45"/>
      <c r="D140" s="53"/>
      <c r="E140" s="53"/>
      <c r="F140" s="57"/>
      <c r="G140" s="57"/>
      <c r="H140" s="57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</row>
    <row r="141" spans="1:33" ht="21" customHeight="1">
      <c r="A141" s="45"/>
      <c r="B141" s="51"/>
      <c r="C141" s="45"/>
      <c r="D141" s="53"/>
      <c r="E141" s="53"/>
      <c r="F141" s="57"/>
      <c r="G141" s="57"/>
      <c r="H141" s="57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</row>
    <row r="142" spans="1:33" ht="21" customHeight="1">
      <c r="A142" s="45"/>
      <c r="B142" s="51"/>
      <c r="C142" s="45"/>
      <c r="D142" s="53"/>
      <c r="E142" s="53"/>
      <c r="F142" s="57"/>
      <c r="G142" s="57"/>
      <c r="H142" s="57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</row>
    <row r="143" spans="1:33" ht="21" customHeight="1">
      <c r="A143" s="45"/>
      <c r="B143" s="51"/>
      <c r="C143" s="45"/>
      <c r="D143" s="53"/>
      <c r="E143" s="53"/>
      <c r="F143" s="57"/>
      <c r="G143" s="57"/>
      <c r="H143" s="57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</row>
    <row r="144" spans="1:33" ht="21" customHeight="1">
      <c r="A144" s="45"/>
      <c r="B144" s="51"/>
      <c r="C144" s="45"/>
      <c r="D144" s="53"/>
      <c r="E144" s="53"/>
      <c r="F144" s="57"/>
      <c r="G144" s="57"/>
      <c r="H144" s="57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</row>
    <row r="145" spans="1:33" ht="21" customHeight="1">
      <c r="A145" s="45"/>
      <c r="B145" s="51"/>
      <c r="C145" s="45"/>
      <c r="D145" s="53"/>
      <c r="E145" s="53"/>
      <c r="F145" s="57"/>
      <c r="G145" s="57"/>
      <c r="H145" s="57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</row>
    <row r="146" spans="1:33" ht="21" customHeight="1">
      <c r="A146" s="45"/>
      <c r="B146" s="51"/>
      <c r="C146" s="45"/>
      <c r="D146" s="53"/>
      <c r="E146" s="53"/>
      <c r="F146" s="57"/>
      <c r="G146" s="57"/>
      <c r="H146" s="57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</row>
    <row r="147" spans="1:33" ht="21" customHeight="1">
      <c r="A147" s="45"/>
      <c r="B147" s="51"/>
      <c r="C147" s="45"/>
      <c r="D147" s="53"/>
      <c r="E147" s="53"/>
      <c r="F147" s="57"/>
      <c r="G147" s="57"/>
      <c r="H147" s="57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</row>
    <row r="148" spans="1:33" ht="21" customHeight="1">
      <c r="A148" s="45"/>
      <c r="B148" s="51"/>
      <c r="C148" s="45"/>
      <c r="D148" s="53"/>
      <c r="E148" s="53"/>
      <c r="F148" s="57"/>
      <c r="G148" s="57"/>
      <c r="H148" s="57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</row>
    <row r="149" spans="1:33" ht="21" customHeight="1">
      <c r="A149" s="45"/>
      <c r="B149" s="51"/>
      <c r="C149" s="45"/>
      <c r="D149" s="53"/>
      <c r="E149" s="53"/>
      <c r="F149" s="57"/>
      <c r="G149" s="57"/>
      <c r="H149" s="57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</row>
    <row r="150" spans="1:33" ht="21" customHeight="1">
      <c r="A150" s="45"/>
      <c r="B150" s="51"/>
      <c r="C150" s="45"/>
      <c r="D150" s="53"/>
      <c r="E150" s="53"/>
      <c r="F150" s="57"/>
      <c r="G150" s="57"/>
      <c r="H150" s="57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</row>
    <row r="151" spans="1:33" ht="21" customHeight="1">
      <c r="A151" s="45"/>
      <c r="B151" s="51"/>
      <c r="C151" s="45"/>
      <c r="D151" s="53"/>
      <c r="E151" s="53"/>
      <c r="F151" s="57"/>
      <c r="G151" s="57"/>
      <c r="H151" s="57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</row>
    <row r="152" spans="1:33" ht="21" customHeight="1">
      <c r="A152" s="45"/>
      <c r="B152" s="51"/>
      <c r="C152" s="45"/>
      <c r="D152" s="53"/>
      <c r="E152" s="53"/>
      <c r="F152" s="57"/>
      <c r="G152" s="57"/>
      <c r="H152" s="57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</row>
    <row r="153" spans="1:33" ht="21" customHeight="1">
      <c r="A153" s="45"/>
      <c r="B153" s="51"/>
      <c r="C153" s="45"/>
      <c r="D153" s="53"/>
      <c r="E153" s="53"/>
      <c r="F153" s="57"/>
      <c r="G153" s="57"/>
      <c r="H153" s="57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</row>
    <row r="154" spans="1:33" ht="21" customHeight="1">
      <c r="A154" s="45"/>
      <c r="B154" s="51"/>
      <c r="C154" s="45"/>
      <c r="D154" s="53"/>
      <c r="E154" s="53"/>
      <c r="F154" s="57"/>
      <c r="G154" s="57"/>
      <c r="H154" s="57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</row>
    <row r="155" spans="1:33" ht="21" customHeight="1">
      <c r="A155" s="45"/>
      <c r="B155" s="51"/>
      <c r="C155" s="45"/>
      <c r="D155" s="53"/>
      <c r="E155" s="53"/>
      <c r="F155" s="57"/>
      <c r="G155" s="57"/>
      <c r="H155" s="57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</row>
    <row r="156" spans="1:33" ht="21" customHeight="1">
      <c r="A156" s="45"/>
      <c r="B156" s="51"/>
      <c r="C156" s="45"/>
      <c r="D156" s="53"/>
      <c r="E156" s="53"/>
      <c r="F156" s="57"/>
      <c r="G156" s="57"/>
      <c r="H156" s="57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</row>
    <row r="157" spans="1:33" ht="21" customHeight="1">
      <c r="A157" s="45"/>
      <c r="B157" s="51"/>
      <c r="C157" s="45"/>
      <c r="D157" s="53"/>
      <c r="E157" s="53"/>
      <c r="F157" s="57"/>
      <c r="G157" s="57"/>
      <c r="H157" s="57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</row>
    <row r="158" spans="1:33" ht="21" customHeight="1">
      <c r="A158" s="45"/>
      <c r="B158" s="51"/>
      <c r="C158" s="45"/>
      <c r="D158" s="53"/>
      <c r="E158" s="53"/>
      <c r="F158" s="57"/>
      <c r="G158" s="57"/>
      <c r="H158" s="57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</row>
    <row r="159" spans="1:33" ht="21" customHeight="1">
      <c r="A159" s="45"/>
      <c r="B159" s="51"/>
      <c r="C159" s="45"/>
      <c r="D159" s="53"/>
      <c r="E159" s="53"/>
      <c r="F159" s="57"/>
      <c r="G159" s="57"/>
      <c r="H159" s="57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</row>
    <row r="160" spans="1:33" ht="21" customHeight="1">
      <c r="A160" s="45"/>
      <c r="B160" s="51"/>
      <c r="C160" s="45"/>
      <c r="D160" s="53"/>
      <c r="E160" s="53"/>
      <c r="F160" s="57"/>
      <c r="G160" s="57"/>
      <c r="H160" s="57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</row>
    <row r="161" spans="1:33" ht="21" customHeight="1">
      <c r="A161" s="45"/>
      <c r="B161" s="51"/>
      <c r="C161" s="45"/>
      <c r="D161" s="53"/>
      <c r="E161" s="53"/>
      <c r="F161" s="57"/>
      <c r="G161" s="57"/>
      <c r="H161" s="57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</row>
    <row r="162" spans="1:33" ht="21" customHeight="1">
      <c r="A162" s="45"/>
      <c r="B162" s="51"/>
      <c r="C162" s="45"/>
      <c r="D162" s="53"/>
      <c r="E162" s="53"/>
      <c r="F162" s="57"/>
      <c r="G162" s="57"/>
      <c r="H162" s="57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</row>
    <row r="163" spans="1:33" ht="21" customHeight="1">
      <c r="A163" s="45"/>
      <c r="B163" s="51"/>
      <c r="C163" s="45"/>
      <c r="D163" s="53"/>
      <c r="E163" s="53"/>
      <c r="F163" s="57"/>
      <c r="G163" s="57"/>
      <c r="H163" s="57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</row>
    <row r="164" spans="1:33" ht="21" customHeight="1">
      <c r="A164" s="45"/>
      <c r="B164" s="51"/>
      <c r="C164" s="45"/>
      <c r="D164" s="53"/>
      <c r="E164" s="53"/>
      <c r="F164" s="57"/>
      <c r="G164" s="57"/>
      <c r="H164" s="57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</row>
    <row r="165" spans="1:33" ht="21" customHeight="1">
      <c r="A165" s="45"/>
      <c r="B165" s="51"/>
      <c r="C165" s="45"/>
      <c r="D165" s="53"/>
      <c r="E165" s="53"/>
      <c r="F165" s="57"/>
      <c r="G165" s="57"/>
      <c r="H165" s="57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</row>
    <row r="166" spans="1:33" ht="21" customHeight="1">
      <c r="A166" s="45"/>
      <c r="B166" s="51"/>
      <c r="C166" s="45"/>
      <c r="D166" s="53"/>
      <c r="E166" s="53"/>
      <c r="F166" s="57"/>
      <c r="G166" s="57"/>
      <c r="H166" s="57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</row>
    <row r="167" spans="1:33" ht="21" customHeight="1">
      <c r="A167" s="45"/>
      <c r="B167" s="51"/>
      <c r="C167" s="45"/>
      <c r="D167" s="53"/>
      <c r="E167" s="53"/>
      <c r="F167" s="57"/>
      <c r="G167" s="57"/>
      <c r="H167" s="57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</row>
    <row r="168" spans="1:33" ht="21" customHeight="1">
      <c r="A168" s="45"/>
      <c r="B168" s="51"/>
      <c r="C168" s="45"/>
      <c r="D168" s="53"/>
      <c r="E168" s="53"/>
      <c r="F168" s="57"/>
      <c r="G168" s="57"/>
      <c r="H168" s="57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</row>
    <row r="169" spans="1:33" ht="21" customHeight="1">
      <c r="A169" s="45"/>
      <c r="B169" s="51"/>
      <c r="C169" s="45"/>
      <c r="D169" s="53"/>
      <c r="E169" s="53"/>
      <c r="F169" s="57"/>
      <c r="G169" s="57"/>
      <c r="H169" s="57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</row>
    <row r="170" spans="1:33" ht="21" customHeight="1">
      <c r="A170" s="45"/>
      <c r="B170" s="51"/>
      <c r="C170" s="45"/>
      <c r="D170" s="53"/>
      <c r="E170" s="53"/>
      <c r="F170" s="57"/>
      <c r="G170" s="57"/>
      <c r="H170" s="57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</row>
    <row r="171" spans="1:33" ht="21" customHeight="1">
      <c r="A171" s="45"/>
      <c r="B171" s="51"/>
      <c r="C171" s="45"/>
      <c r="D171" s="53"/>
      <c r="E171" s="53"/>
      <c r="F171" s="57"/>
      <c r="G171" s="57"/>
      <c r="H171" s="57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</row>
    <row r="172" spans="1:33" ht="21" customHeight="1">
      <c r="A172" s="45"/>
      <c r="B172" s="51"/>
      <c r="C172" s="45"/>
      <c r="D172" s="53"/>
      <c r="E172" s="53"/>
      <c r="F172" s="57"/>
      <c r="G172" s="57"/>
      <c r="H172" s="57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</row>
    <row r="173" spans="1:33" ht="21" customHeight="1">
      <c r="A173" s="45"/>
      <c r="B173" s="51"/>
      <c r="C173" s="45"/>
      <c r="D173" s="53"/>
      <c r="E173" s="53"/>
      <c r="F173" s="57"/>
      <c r="G173" s="57"/>
      <c r="H173" s="57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</row>
    <row r="174" spans="1:33" ht="21" customHeight="1">
      <c r="A174" s="45"/>
      <c r="B174" s="51"/>
      <c r="C174" s="45"/>
      <c r="D174" s="53"/>
      <c r="E174" s="53"/>
      <c r="F174" s="57"/>
      <c r="G174" s="57"/>
      <c r="H174" s="57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</row>
    <row r="175" spans="1:33" ht="21" customHeight="1">
      <c r="A175" s="45"/>
      <c r="B175" s="51"/>
      <c r="C175" s="45"/>
      <c r="D175" s="53"/>
      <c r="E175" s="53"/>
      <c r="F175" s="57"/>
      <c r="G175" s="57"/>
      <c r="H175" s="57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</row>
    <row r="176" spans="1:33" ht="21" customHeight="1">
      <c r="A176" s="45"/>
      <c r="B176" s="51"/>
      <c r="C176" s="45"/>
      <c r="D176" s="53"/>
      <c r="E176" s="53"/>
      <c r="F176" s="57"/>
      <c r="G176" s="57"/>
      <c r="H176" s="57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</row>
    <row r="177" spans="1:33" ht="21" customHeight="1">
      <c r="A177" s="45"/>
      <c r="B177" s="51"/>
      <c r="C177" s="45"/>
      <c r="D177" s="53"/>
      <c r="E177" s="53"/>
      <c r="F177" s="57"/>
      <c r="G177" s="57"/>
      <c r="H177" s="57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</row>
    <row r="178" spans="1:33" ht="21" customHeight="1">
      <c r="A178" s="45"/>
      <c r="B178" s="51"/>
      <c r="C178" s="45"/>
      <c r="D178" s="53"/>
      <c r="E178" s="53"/>
      <c r="F178" s="57"/>
      <c r="G178" s="57"/>
      <c r="H178" s="57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</row>
    <row r="179" spans="1:33" ht="21" customHeight="1">
      <c r="A179" s="45"/>
      <c r="B179" s="51"/>
      <c r="C179" s="45"/>
      <c r="D179" s="53"/>
      <c r="E179" s="53"/>
      <c r="F179" s="57"/>
      <c r="G179" s="57"/>
      <c r="H179" s="57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</row>
    <row r="180" spans="1:33" ht="21" customHeight="1">
      <c r="A180" s="45"/>
      <c r="B180" s="51"/>
      <c r="C180" s="45"/>
      <c r="D180" s="53"/>
      <c r="E180" s="53"/>
      <c r="F180" s="57"/>
      <c r="G180" s="57"/>
      <c r="H180" s="57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</row>
    <row r="181" spans="1:33" ht="21" customHeight="1">
      <c r="A181" s="45"/>
      <c r="B181" s="51"/>
      <c r="C181" s="45"/>
      <c r="D181" s="53"/>
      <c r="E181" s="53"/>
      <c r="F181" s="57"/>
      <c r="G181" s="57"/>
      <c r="H181" s="57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</row>
    <row r="182" spans="1:33" ht="21" customHeight="1">
      <c r="A182" s="45"/>
      <c r="B182" s="51"/>
      <c r="C182" s="45"/>
      <c r="D182" s="53"/>
      <c r="E182" s="53"/>
      <c r="F182" s="57"/>
      <c r="G182" s="57"/>
      <c r="H182" s="57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</row>
    <row r="183" spans="1:33" ht="21" customHeight="1">
      <c r="A183" s="45"/>
      <c r="B183" s="51"/>
      <c r="C183" s="45"/>
      <c r="D183" s="53"/>
      <c r="E183" s="53"/>
      <c r="F183" s="57"/>
      <c r="G183" s="57"/>
      <c r="H183" s="57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</row>
    <row r="184" spans="1:33" ht="21" customHeight="1">
      <c r="A184" s="45"/>
      <c r="B184" s="51"/>
      <c r="C184" s="45"/>
      <c r="D184" s="53"/>
      <c r="E184" s="53"/>
      <c r="F184" s="57"/>
      <c r="G184" s="57"/>
      <c r="H184" s="57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</row>
    <row r="185" spans="1:33" ht="21" customHeight="1">
      <c r="A185" s="45"/>
      <c r="B185" s="51"/>
      <c r="C185" s="45"/>
      <c r="D185" s="53"/>
      <c r="E185" s="53"/>
      <c r="F185" s="57"/>
      <c r="G185" s="57"/>
      <c r="H185" s="57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</row>
    <row r="186" spans="1:33" ht="21" customHeight="1">
      <c r="A186" s="45"/>
      <c r="B186" s="51"/>
      <c r="C186" s="45"/>
      <c r="D186" s="53"/>
      <c r="E186" s="53"/>
      <c r="F186" s="57"/>
      <c r="G186" s="57"/>
      <c r="H186" s="57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</row>
    <row r="187" spans="1:33" ht="21" customHeight="1">
      <c r="A187" s="45"/>
      <c r="B187" s="51"/>
      <c r="C187" s="45"/>
      <c r="D187" s="53"/>
      <c r="E187" s="53"/>
      <c r="F187" s="57"/>
      <c r="G187" s="57"/>
      <c r="H187" s="57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</row>
    <row r="188" spans="1:33" ht="21" customHeight="1">
      <c r="A188" s="45"/>
      <c r="B188" s="51"/>
      <c r="C188" s="45"/>
      <c r="D188" s="53"/>
      <c r="E188" s="53"/>
      <c r="F188" s="57"/>
      <c r="G188" s="57"/>
      <c r="H188" s="57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</row>
    <row r="189" spans="1:33" ht="21" customHeight="1">
      <c r="A189" s="45"/>
      <c r="B189" s="51"/>
      <c r="C189" s="45"/>
      <c r="D189" s="53"/>
      <c r="E189" s="53"/>
      <c r="F189" s="57"/>
      <c r="G189" s="57"/>
      <c r="H189" s="57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</row>
    <row r="190" spans="1:33" ht="21" customHeight="1">
      <c r="A190" s="45"/>
      <c r="B190" s="51"/>
      <c r="C190" s="45"/>
      <c r="D190" s="53"/>
      <c r="E190" s="53"/>
      <c r="F190" s="57"/>
      <c r="G190" s="57"/>
      <c r="H190" s="57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</row>
    <row r="191" spans="1:33" ht="21" customHeight="1">
      <c r="A191" s="45"/>
      <c r="B191" s="51"/>
      <c r="C191" s="45"/>
      <c r="D191" s="53"/>
      <c r="E191" s="53"/>
      <c r="F191" s="57"/>
      <c r="G191" s="57"/>
      <c r="H191" s="57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</row>
    <row r="192" spans="1:33" ht="21" customHeight="1">
      <c r="A192" s="45"/>
      <c r="B192" s="51"/>
      <c r="C192" s="45"/>
      <c r="D192" s="53"/>
      <c r="E192" s="53"/>
      <c r="F192" s="57"/>
      <c r="G192" s="57"/>
      <c r="H192" s="57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</row>
    <row r="193" spans="1:33" ht="21" customHeight="1">
      <c r="A193" s="45"/>
      <c r="B193" s="51"/>
      <c r="C193" s="45"/>
      <c r="D193" s="53"/>
      <c r="E193" s="53"/>
      <c r="F193" s="57"/>
      <c r="G193" s="57"/>
      <c r="H193" s="57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</row>
    <row r="194" spans="1:33" ht="21" customHeight="1">
      <c r="A194" s="45"/>
      <c r="B194" s="51"/>
      <c r="C194" s="45"/>
      <c r="D194" s="53"/>
      <c r="E194" s="53"/>
      <c r="F194" s="57"/>
      <c r="G194" s="57"/>
      <c r="H194" s="57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</row>
    <row r="195" spans="1:33" ht="21" customHeight="1">
      <c r="A195" s="45"/>
      <c r="B195" s="51"/>
      <c r="C195" s="45"/>
      <c r="D195" s="53"/>
      <c r="E195" s="53"/>
      <c r="F195" s="57"/>
      <c r="G195" s="57"/>
      <c r="H195" s="57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</row>
    <row r="196" spans="1:33" ht="21" customHeight="1">
      <c r="A196" s="45"/>
      <c r="B196" s="51"/>
      <c r="C196" s="45"/>
      <c r="D196" s="53"/>
      <c r="E196" s="53"/>
      <c r="F196" s="57"/>
      <c r="G196" s="57"/>
      <c r="H196" s="57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</row>
    <row r="197" spans="1:33" ht="21" customHeight="1">
      <c r="A197" s="45"/>
      <c r="B197" s="51"/>
      <c r="C197" s="45"/>
      <c r="D197" s="53"/>
      <c r="E197" s="53"/>
      <c r="F197" s="57"/>
      <c r="G197" s="57"/>
      <c r="H197" s="57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</row>
    <row r="198" spans="1:33" ht="21" customHeight="1">
      <c r="A198" s="45"/>
      <c r="B198" s="51"/>
      <c r="C198" s="45"/>
      <c r="D198" s="53"/>
      <c r="E198" s="53"/>
      <c r="F198" s="57"/>
      <c r="G198" s="57"/>
      <c r="H198" s="57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</row>
    <row r="199" spans="1:33" ht="21" customHeight="1">
      <c r="A199" s="45"/>
      <c r="B199" s="51"/>
      <c r="C199" s="45"/>
      <c r="D199" s="53"/>
      <c r="E199" s="53"/>
      <c r="F199" s="57"/>
      <c r="G199" s="57"/>
      <c r="H199" s="57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</row>
    <row r="200" spans="1:33" ht="21" customHeight="1">
      <c r="A200" s="45"/>
      <c r="B200" s="51"/>
      <c r="C200" s="45"/>
      <c r="D200" s="53"/>
      <c r="E200" s="53"/>
      <c r="F200" s="57"/>
      <c r="G200" s="57"/>
      <c r="H200" s="57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</row>
    <row r="201" spans="1:33" ht="21" customHeight="1">
      <c r="A201" s="45"/>
      <c r="B201" s="51"/>
      <c r="C201" s="45"/>
      <c r="D201" s="53"/>
      <c r="E201" s="53"/>
      <c r="F201" s="57"/>
      <c r="G201" s="57"/>
      <c r="H201" s="57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</row>
    <row r="202" spans="1:33" ht="21" customHeight="1">
      <c r="A202" s="45"/>
      <c r="B202" s="51"/>
      <c r="C202" s="45"/>
      <c r="D202" s="53"/>
      <c r="E202" s="53"/>
      <c r="F202" s="57"/>
      <c r="G202" s="57"/>
      <c r="H202" s="57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</row>
    <row r="203" spans="1:33" ht="21" customHeight="1">
      <c r="A203" s="45"/>
      <c r="B203" s="51"/>
      <c r="C203" s="45"/>
      <c r="D203" s="53"/>
      <c r="E203" s="53"/>
      <c r="F203" s="57"/>
      <c r="G203" s="57"/>
      <c r="H203" s="57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</row>
    <row r="204" spans="1:33" ht="21" customHeight="1">
      <c r="A204" s="45"/>
      <c r="B204" s="51"/>
      <c r="C204" s="45"/>
      <c r="D204" s="53"/>
      <c r="E204" s="53"/>
      <c r="F204" s="57"/>
      <c r="G204" s="57"/>
      <c r="H204" s="57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</row>
    <row r="205" spans="1:33" ht="21" customHeight="1">
      <c r="A205" s="45"/>
      <c r="B205" s="51"/>
      <c r="C205" s="45"/>
      <c r="D205" s="53"/>
      <c r="E205" s="53"/>
      <c r="F205" s="57"/>
      <c r="G205" s="57"/>
      <c r="H205" s="57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</row>
    <row r="206" spans="1:33" ht="21" customHeight="1">
      <c r="A206" s="45"/>
      <c r="B206" s="51"/>
      <c r="C206" s="45"/>
      <c r="D206" s="53"/>
      <c r="E206" s="53"/>
      <c r="F206" s="57"/>
      <c r="G206" s="57"/>
      <c r="H206" s="57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</row>
    <row r="207" spans="1:33" ht="21" customHeight="1">
      <c r="A207" s="45"/>
      <c r="B207" s="51"/>
      <c r="C207" s="45"/>
      <c r="D207" s="53"/>
      <c r="E207" s="53"/>
      <c r="F207" s="57"/>
      <c r="G207" s="57"/>
      <c r="H207" s="57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</row>
    <row r="208" spans="1:33" ht="21" customHeight="1">
      <c r="A208" s="45"/>
      <c r="B208" s="51"/>
      <c r="C208" s="45"/>
      <c r="D208" s="53"/>
      <c r="E208" s="53"/>
      <c r="F208" s="57"/>
      <c r="G208" s="57"/>
      <c r="H208" s="57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</row>
    <row r="209" spans="1:33" ht="21" customHeight="1">
      <c r="A209" s="45"/>
      <c r="B209" s="51"/>
      <c r="C209" s="45"/>
      <c r="D209" s="53"/>
      <c r="E209" s="53"/>
      <c r="F209" s="57"/>
      <c r="G209" s="57"/>
      <c r="H209" s="57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</row>
    <row r="210" spans="1:33" ht="21" customHeight="1">
      <c r="A210" s="45"/>
      <c r="B210" s="51"/>
      <c r="C210" s="45"/>
      <c r="D210" s="53"/>
      <c r="E210" s="53"/>
      <c r="F210" s="57"/>
      <c r="G210" s="57"/>
      <c r="H210" s="57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</row>
    <row r="211" spans="1:33" ht="21" customHeight="1">
      <c r="A211" s="45"/>
      <c r="B211" s="51"/>
      <c r="C211" s="45"/>
      <c r="D211" s="53"/>
      <c r="E211" s="53"/>
      <c r="F211" s="57"/>
      <c r="G211" s="57"/>
      <c r="H211" s="57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</row>
    <row r="212" spans="1:33" ht="21" customHeight="1">
      <c r="A212" s="45"/>
      <c r="B212" s="51"/>
      <c r="C212" s="45"/>
      <c r="D212" s="53"/>
      <c r="E212" s="53"/>
      <c r="F212" s="57"/>
      <c r="G212" s="57"/>
      <c r="H212" s="57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</row>
    <row r="213" spans="1:33" ht="21" customHeight="1">
      <c r="A213" s="45"/>
      <c r="B213" s="51"/>
      <c r="C213" s="45"/>
      <c r="D213" s="53"/>
      <c r="E213" s="53"/>
      <c r="F213" s="57"/>
      <c r="G213" s="57"/>
      <c r="H213" s="57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</row>
    <row r="214" spans="1:33" ht="21" customHeight="1">
      <c r="A214" s="45"/>
      <c r="B214" s="51"/>
      <c r="C214" s="45"/>
      <c r="D214" s="53"/>
      <c r="E214" s="53"/>
      <c r="F214" s="57"/>
      <c r="G214" s="57"/>
      <c r="H214" s="57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</row>
    <row r="215" spans="1:33" ht="21" customHeight="1">
      <c r="A215" s="45"/>
      <c r="B215" s="51"/>
      <c r="C215" s="45"/>
      <c r="D215" s="53"/>
      <c r="E215" s="53"/>
      <c r="F215" s="57"/>
      <c r="G215" s="57"/>
      <c r="H215" s="57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</row>
    <row r="216" spans="1:33" ht="21" customHeight="1">
      <c r="A216" s="45"/>
      <c r="B216" s="51"/>
      <c r="C216" s="45"/>
      <c r="D216" s="53"/>
      <c r="E216" s="53"/>
      <c r="F216" s="57"/>
      <c r="G216" s="57"/>
      <c r="H216" s="57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</row>
    <row r="217" spans="1:33" ht="21" customHeight="1">
      <c r="A217" s="45"/>
      <c r="B217" s="51"/>
      <c r="C217" s="45"/>
      <c r="D217" s="53"/>
      <c r="E217" s="53"/>
      <c r="F217" s="57"/>
      <c r="G217" s="57"/>
      <c r="H217" s="57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</row>
    <row r="218" spans="1:33" ht="21" customHeight="1">
      <c r="A218" s="45"/>
      <c r="B218" s="51"/>
      <c r="C218" s="45"/>
      <c r="D218" s="53"/>
      <c r="E218" s="53"/>
      <c r="F218" s="57"/>
      <c r="G218" s="57"/>
      <c r="H218" s="57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</row>
    <row r="219" spans="1:33" ht="21" customHeight="1">
      <c r="A219" s="45"/>
      <c r="B219" s="51"/>
      <c r="C219" s="45"/>
      <c r="D219" s="53"/>
      <c r="E219" s="53"/>
      <c r="F219" s="57"/>
      <c r="G219" s="57"/>
      <c r="H219" s="57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</row>
    <row r="220" spans="1:33" ht="21" customHeight="1">
      <c r="A220" s="45"/>
      <c r="B220" s="51"/>
      <c r="C220" s="45"/>
      <c r="D220" s="53"/>
      <c r="E220" s="53"/>
      <c r="F220" s="57"/>
      <c r="G220" s="57"/>
      <c r="H220" s="57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</row>
    <row r="221" spans="1:33" ht="21" customHeight="1">
      <c r="A221" s="45"/>
      <c r="B221" s="51"/>
      <c r="C221" s="45"/>
      <c r="D221" s="53"/>
      <c r="E221" s="53"/>
      <c r="F221" s="57"/>
      <c r="G221" s="57"/>
      <c r="H221" s="57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</row>
    <row r="222" spans="1:33" ht="21" customHeight="1">
      <c r="A222" s="45"/>
      <c r="B222" s="51"/>
      <c r="C222" s="45"/>
      <c r="D222" s="53"/>
      <c r="E222" s="53"/>
      <c r="F222" s="57"/>
      <c r="G222" s="57"/>
      <c r="H222" s="57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</row>
    <row r="223" spans="1:33" ht="21" customHeight="1">
      <c r="A223" s="45"/>
      <c r="B223" s="51"/>
      <c r="C223" s="45"/>
      <c r="D223" s="53"/>
      <c r="E223" s="53"/>
      <c r="F223" s="57"/>
      <c r="G223" s="57"/>
      <c r="H223" s="57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</row>
    <row r="224" spans="1:33" ht="21" customHeight="1">
      <c r="A224" s="45"/>
      <c r="B224" s="51"/>
      <c r="C224" s="45"/>
      <c r="D224" s="53"/>
      <c r="E224" s="53"/>
      <c r="F224" s="57"/>
      <c r="G224" s="57"/>
      <c r="H224" s="57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</row>
    <row r="225" spans="1:33" ht="21" customHeight="1">
      <c r="A225" s="45"/>
      <c r="B225" s="51"/>
      <c r="C225" s="45"/>
      <c r="D225" s="53"/>
      <c r="E225" s="53"/>
      <c r="F225" s="57"/>
      <c r="G225" s="57"/>
      <c r="H225" s="57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</row>
    <row r="226" spans="1:33" ht="21" customHeight="1">
      <c r="A226" s="45"/>
      <c r="B226" s="51"/>
      <c r="C226" s="45"/>
      <c r="D226" s="53"/>
      <c r="E226" s="53"/>
      <c r="F226" s="57"/>
      <c r="G226" s="57"/>
      <c r="H226" s="57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</row>
    <row r="227" spans="1:33" ht="21" customHeight="1">
      <c r="A227" s="45"/>
      <c r="B227" s="51"/>
      <c r="C227" s="45"/>
      <c r="D227" s="53"/>
      <c r="E227" s="53"/>
      <c r="F227" s="57"/>
      <c r="G227" s="57"/>
      <c r="H227" s="57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</row>
    <row r="228" spans="1:33" ht="21" customHeight="1">
      <c r="A228" s="45"/>
      <c r="B228" s="51"/>
      <c r="C228" s="45"/>
      <c r="D228" s="53"/>
      <c r="E228" s="53"/>
      <c r="F228" s="57"/>
      <c r="G228" s="57"/>
      <c r="H228" s="57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</row>
    <row r="229" spans="1:33" ht="21" customHeight="1">
      <c r="A229" s="45"/>
      <c r="B229" s="51"/>
      <c r="C229" s="45"/>
      <c r="D229" s="53"/>
      <c r="E229" s="53"/>
      <c r="F229" s="57"/>
      <c r="G229" s="57"/>
      <c r="H229" s="57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</row>
    <row r="230" spans="1:33" ht="21" customHeight="1">
      <c r="A230" s="45"/>
      <c r="B230" s="51"/>
      <c r="C230" s="45"/>
      <c r="D230" s="53"/>
      <c r="E230" s="53"/>
      <c r="F230" s="57"/>
      <c r="G230" s="57"/>
      <c r="H230" s="57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</row>
    <row r="231" spans="1:33" ht="21" customHeight="1">
      <c r="A231" s="45"/>
      <c r="B231" s="51"/>
      <c r="C231" s="45"/>
      <c r="D231" s="53"/>
      <c r="E231" s="53"/>
      <c r="F231" s="57"/>
      <c r="G231" s="57"/>
      <c r="H231" s="57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</row>
    <row r="232" spans="1:33" ht="21" customHeight="1">
      <c r="A232" s="45"/>
      <c r="B232" s="51"/>
      <c r="C232" s="45"/>
      <c r="D232" s="53"/>
      <c r="E232" s="53"/>
      <c r="F232" s="57"/>
      <c r="G232" s="57"/>
      <c r="H232" s="57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</row>
    <row r="233" spans="1:33" ht="21" customHeight="1">
      <c r="A233" s="45"/>
      <c r="B233" s="51"/>
      <c r="C233" s="45"/>
      <c r="D233" s="53"/>
      <c r="E233" s="53"/>
      <c r="F233" s="57"/>
      <c r="G233" s="57"/>
      <c r="H233" s="57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</row>
    <row r="234" spans="1:33" ht="21" customHeight="1">
      <c r="A234" s="45"/>
      <c r="B234" s="51"/>
      <c r="C234" s="45"/>
      <c r="D234" s="53"/>
      <c r="E234" s="53"/>
      <c r="F234" s="57"/>
      <c r="G234" s="57"/>
      <c r="H234" s="57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</row>
    <row r="235" spans="1:33" ht="21" customHeight="1">
      <c r="A235" s="45"/>
      <c r="B235" s="51"/>
      <c r="C235" s="45"/>
      <c r="D235" s="53"/>
      <c r="E235" s="53"/>
      <c r="F235" s="57"/>
      <c r="G235" s="57"/>
      <c r="H235" s="57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</row>
    <row r="236" spans="1:33" ht="21" customHeight="1">
      <c r="A236" s="45"/>
      <c r="B236" s="51"/>
      <c r="C236" s="45"/>
      <c r="D236" s="53"/>
      <c r="E236" s="53"/>
      <c r="F236" s="57"/>
      <c r="G236" s="57"/>
      <c r="H236" s="57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</row>
    <row r="237" spans="1:33" ht="21" customHeight="1">
      <c r="A237" s="45"/>
      <c r="B237" s="51"/>
      <c r="C237" s="45"/>
      <c r="D237" s="53"/>
      <c r="E237" s="53"/>
      <c r="F237" s="57"/>
      <c r="G237" s="57"/>
      <c r="H237" s="57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</row>
    <row r="238" spans="1:33" ht="21" customHeight="1">
      <c r="A238" s="45"/>
      <c r="B238" s="51"/>
      <c r="C238" s="45"/>
      <c r="D238" s="53"/>
      <c r="E238" s="53"/>
      <c r="F238" s="57"/>
      <c r="G238" s="57"/>
      <c r="H238" s="57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</row>
    <row r="239" spans="1:33" ht="21" customHeight="1">
      <c r="A239" s="45"/>
      <c r="B239" s="51"/>
      <c r="C239" s="45"/>
      <c r="D239" s="53"/>
      <c r="E239" s="53"/>
      <c r="F239" s="57"/>
      <c r="G239" s="57"/>
      <c r="H239" s="57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</row>
    <row r="240" spans="1:33" ht="21" customHeight="1">
      <c r="A240" s="45"/>
      <c r="B240" s="51"/>
      <c r="C240" s="45"/>
      <c r="D240" s="53"/>
      <c r="E240" s="53"/>
      <c r="F240" s="57"/>
      <c r="G240" s="57"/>
      <c r="H240" s="57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</row>
    <row r="241" spans="1:33" ht="21" customHeight="1">
      <c r="A241" s="45"/>
      <c r="B241" s="51"/>
      <c r="C241" s="45"/>
      <c r="D241" s="53"/>
      <c r="E241" s="53"/>
      <c r="F241" s="57"/>
      <c r="G241" s="57"/>
      <c r="H241" s="57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</row>
    <row r="242" spans="1:33" ht="21" customHeight="1">
      <c r="A242" s="45"/>
      <c r="B242" s="51"/>
      <c r="C242" s="45"/>
      <c r="D242" s="53"/>
      <c r="E242" s="53"/>
      <c r="F242" s="57"/>
      <c r="G242" s="57"/>
      <c r="H242" s="57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</row>
    <row r="243" spans="1:33" ht="21" customHeight="1">
      <c r="A243" s="45"/>
      <c r="B243" s="51"/>
      <c r="C243" s="45"/>
      <c r="D243" s="53"/>
      <c r="E243" s="53"/>
      <c r="F243" s="57"/>
      <c r="G243" s="57"/>
      <c r="H243" s="57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</row>
    <row r="244" spans="1:33" ht="21" customHeight="1">
      <c r="A244" s="45"/>
      <c r="B244" s="51"/>
      <c r="C244" s="45"/>
      <c r="D244" s="53"/>
      <c r="E244" s="53"/>
      <c r="F244" s="57"/>
      <c r="G244" s="57"/>
      <c r="H244" s="57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</row>
    <row r="245" spans="1:33" ht="21" customHeight="1">
      <c r="A245" s="45"/>
      <c r="B245" s="51"/>
      <c r="C245" s="45"/>
      <c r="D245" s="53"/>
      <c r="E245" s="53"/>
      <c r="F245" s="57"/>
      <c r="G245" s="57"/>
      <c r="H245" s="57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</row>
    <row r="246" spans="1:33" ht="21" customHeight="1">
      <c r="A246" s="45"/>
      <c r="B246" s="51"/>
      <c r="C246" s="45"/>
      <c r="D246" s="53"/>
      <c r="E246" s="53"/>
      <c r="F246" s="57"/>
      <c r="G246" s="57"/>
      <c r="H246" s="57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</row>
    <row r="247" spans="1:33" ht="21" customHeight="1">
      <c r="A247" s="45"/>
      <c r="B247" s="51"/>
      <c r="C247" s="45"/>
      <c r="D247" s="53"/>
      <c r="E247" s="53"/>
      <c r="F247" s="57"/>
      <c r="G247" s="57"/>
      <c r="H247" s="57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</row>
    <row r="248" spans="1:33" ht="21" customHeight="1">
      <c r="A248" s="45"/>
      <c r="B248" s="51"/>
      <c r="C248" s="45"/>
      <c r="D248" s="53"/>
      <c r="E248" s="53"/>
      <c r="F248" s="57"/>
      <c r="G248" s="57"/>
      <c r="H248" s="57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</row>
    <row r="249" spans="1:33" ht="21" customHeight="1">
      <c r="A249" s="45"/>
      <c r="B249" s="51"/>
      <c r="C249" s="45"/>
      <c r="D249" s="53"/>
      <c r="E249" s="53"/>
      <c r="F249" s="57"/>
      <c r="G249" s="57"/>
      <c r="H249" s="57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</row>
    <row r="250" spans="1:33" ht="21" customHeight="1">
      <c r="A250" s="45"/>
      <c r="B250" s="51"/>
      <c r="C250" s="45"/>
      <c r="D250" s="53"/>
      <c r="E250" s="53"/>
      <c r="F250" s="57"/>
      <c r="G250" s="57"/>
      <c r="H250" s="57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</row>
    <row r="251" spans="1:33" ht="21" customHeight="1">
      <c r="A251" s="45"/>
      <c r="B251" s="51"/>
      <c r="C251" s="45"/>
      <c r="D251" s="53"/>
      <c r="E251" s="53"/>
      <c r="F251" s="57"/>
      <c r="G251" s="57"/>
      <c r="H251" s="57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</row>
    <row r="252" spans="1:33" ht="21" customHeight="1">
      <c r="A252" s="45"/>
      <c r="B252" s="51"/>
      <c r="C252" s="45"/>
      <c r="D252" s="53"/>
      <c r="E252" s="53"/>
      <c r="F252" s="57"/>
      <c r="G252" s="57"/>
      <c r="H252" s="57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</row>
    <row r="253" spans="1:33" ht="21" customHeight="1">
      <c r="A253" s="45"/>
      <c r="B253" s="51"/>
      <c r="C253" s="45"/>
      <c r="D253" s="53"/>
      <c r="E253" s="53"/>
      <c r="F253" s="57"/>
      <c r="G253" s="57"/>
      <c r="H253" s="57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</row>
    <row r="254" spans="1:33" ht="21" customHeight="1">
      <c r="A254" s="45"/>
      <c r="B254" s="51"/>
      <c r="C254" s="45"/>
      <c r="D254" s="53"/>
      <c r="E254" s="53"/>
      <c r="F254" s="57"/>
      <c r="G254" s="57"/>
      <c r="H254" s="57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</row>
    <row r="255" spans="1:33" ht="21" customHeight="1">
      <c r="A255" s="45"/>
      <c r="B255" s="51"/>
      <c r="C255" s="45"/>
      <c r="D255" s="53"/>
      <c r="E255" s="53"/>
      <c r="F255" s="57"/>
      <c r="G255" s="57"/>
      <c r="H255" s="57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</row>
    <row r="256" spans="1:33" ht="21" customHeight="1">
      <c r="A256" s="45"/>
      <c r="B256" s="51"/>
      <c r="C256" s="45"/>
      <c r="D256" s="53"/>
      <c r="E256" s="53"/>
      <c r="F256" s="57"/>
      <c r="G256" s="57"/>
      <c r="H256" s="57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</row>
    <row r="257" spans="1:33" ht="21" customHeight="1">
      <c r="A257" s="45"/>
      <c r="B257" s="51"/>
      <c r="C257" s="45"/>
      <c r="D257" s="53"/>
      <c r="E257" s="53"/>
      <c r="F257" s="57"/>
      <c r="G257" s="57"/>
      <c r="H257" s="57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</row>
    <row r="258" spans="1:33" ht="21" customHeight="1">
      <c r="A258" s="45"/>
      <c r="B258" s="51"/>
      <c r="C258" s="45"/>
      <c r="D258" s="53"/>
      <c r="E258" s="53"/>
      <c r="F258" s="57"/>
      <c r="G258" s="57"/>
      <c r="H258" s="57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</row>
    <row r="259" spans="1:33" ht="21" customHeight="1">
      <c r="A259" s="45"/>
      <c r="B259" s="51"/>
      <c r="C259" s="45"/>
      <c r="D259" s="53"/>
      <c r="E259" s="53"/>
      <c r="F259" s="57"/>
      <c r="G259" s="57"/>
      <c r="H259" s="57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</row>
    <row r="260" spans="1:33" ht="21" customHeight="1">
      <c r="A260" s="45"/>
      <c r="B260" s="51"/>
      <c r="C260" s="45"/>
      <c r="D260" s="53"/>
      <c r="E260" s="53"/>
      <c r="F260" s="57"/>
      <c r="G260" s="57"/>
      <c r="H260" s="57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</row>
    <row r="261" spans="1:33" ht="21" customHeight="1">
      <c r="A261" s="45"/>
      <c r="B261" s="51"/>
      <c r="C261" s="45"/>
      <c r="D261" s="53"/>
      <c r="E261" s="53"/>
      <c r="F261" s="57"/>
      <c r="G261" s="57"/>
      <c r="H261" s="57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</row>
    <row r="262" spans="1:33" ht="21" customHeight="1">
      <c r="A262" s="45"/>
      <c r="B262" s="51"/>
      <c r="C262" s="45"/>
      <c r="D262" s="53"/>
      <c r="E262" s="53"/>
      <c r="F262" s="57"/>
      <c r="G262" s="57"/>
      <c r="H262" s="57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</row>
    <row r="263" spans="1:33" ht="21" customHeight="1">
      <c r="A263" s="45"/>
      <c r="B263" s="51"/>
      <c r="C263" s="45"/>
      <c r="D263" s="53"/>
      <c r="E263" s="53"/>
      <c r="F263" s="57"/>
      <c r="G263" s="57"/>
      <c r="H263" s="57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</row>
    <row r="264" spans="1:33" ht="21" customHeight="1">
      <c r="A264" s="45"/>
      <c r="B264" s="51"/>
      <c r="C264" s="45"/>
      <c r="D264" s="53"/>
      <c r="E264" s="53"/>
      <c r="F264" s="57"/>
      <c r="G264" s="57"/>
      <c r="H264" s="57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</row>
    <row r="265" spans="1:33" ht="21" customHeight="1">
      <c r="A265" s="45"/>
      <c r="B265" s="51"/>
      <c r="C265" s="45"/>
      <c r="D265" s="53"/>
      <c r="E265" s="53"/>
      <c r="F265" s="57"/>
      <c r="G265" s="57"/>
      <c r="H265" s="57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</row>
    <row r="266" spans="1:33" ht="21" customHeight="1">
      <c r="A266" s="45"/>
      <c r="B266" s="51"/>
      <c r="C266" s="45"/>
      <c r="D266" s="53"/>
      <c r="E266" s="53"/>
      <c r="F266" s="57"/>
      <c r="G266" s="57"/>
      <c r="H266" s="57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</row>
    <row r="267" spans="1:33" ht="21" customHeight="1">
      <c r="A267" s="45"/>
      <c r="B267" s="51"/>
      <c r="C267" s="45"/>
      <c r="D267" s="53"/>
      <c r="E267" s="53"/>
      <c r="F267" s="57"/>
      <c r="G267" s="57"/>
      <c r="H267" s="57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</row>
    <row r="268" spans="1:33" ht="21" customHeight="1">
      <c r="A268" s="45"/>
      <c r="B268" s="51"/>
      <c r="C268" s="45"/>
      <c r="D268" s="53"/>
      <c r="E268" s="53"/>
      <c r="F268" s="57"/>
      <c r="G268" s="57"/>
      <c r="H268" s="57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</row>
    <row r="269" spans="1:33" ht="21" customHeight="1">
      <c r="A269" s="45"/>
      <c r="B269" s="51"/>
      <c r="C269" s="45"/>
      <c r="D269" s="53"/>
      <c r="E269" s="53"/>
      <c r="F269" s="57"/>
      <c r="G269" s="57"/>
      <c r="H269" s="57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</row>
    <row r="270" spans="1:33" ht="21" customHeight="1">
      <c r="A270" s="45"/>
      <c r="B270" s="51"/>
      <c r="C270" s="45"/>
      <c r="D270" s="53"/>
      <c r="E270" s="53"/>
      <c r="F270" s="57"/>
      <c r="G270" s="57"/>
      <c r="H270" s="57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</row>
    <row r="271" spans="1:33" ht="21" customHeight="1">
      <c r="A271" s="45"/>
      <c r="B271" s="51"/>
      <c r="C271" s="45"/>
      <c r="D271" s="53"/>
      <c r="E271" s="53"/>
      <c r="F271" s="57"/>
      <c r="G271" s="57"/>
      <c r="H271" s="57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</row>
    <row r="272" spans="1:33" ht="21" customHeight="1">
      <c r="A272" s="45"/>
      <c r="B272" s="51"/>
      <c r="C272" s="45"/>
      <c r="D272" s="53"/>
      <c r="E272" s="53"/>
      <c r="F272" s="57"/>
      <c r="G272" s="57"/>
      <c r="H272" s="57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</row>
    <row r="273" spans="1:33" ht="21" customHeight="1">
      <c r="A273" s="45"/>
      <c r="B273" s="51"/>
      <c r="C273" s="45"/>
      <c r="D273" s="53"/>
      <c r="E273" s="53"/>
      <c r="F273" s="57"/>
      <c r="G273" s="57"/>
      <c r="H273" s="57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</row>
    <row r="274" spans="1:33" ht="21" customHeight="1">
      <c r="A274" s="45"/>
      <c r="B274" s="51"/>
      <c r="C274" s="45"/>
      <c r="D274" s="53"/>
      <c r="E274" s="53"/>
      <c r="F274" s="57"/>
      <c r="G274" s="57"/>
      <c r="H274" s="57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</row>
    <row r="275" spans="1:33" ht="21" customHeight="1">
      <c r="A275" s="45"/>
      <c r="B275" s="51"/>
      <c r="C275" s="45"/>
      <c r="D275" s="53"/>
      <c r="E275" s="53"/>
      <c r="F275" s="57"/>
      <c r="G275" s="57"/>
      <c r="H275" s="57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</row>
    <row r="276" spans="1:33" ht="21" customHeight="1">
      <c r="A276" s="45"/>
      <c r="B276" s="51"/>
      <c r="C276" s="45"/>
      <c r="D276" s="53"/>
      <c r="E276" s="53"/>
      <c r="F276" s="57"/>
      <c r="G276" s="57"/>
      <c r="H276" s="57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</row>
    <row r="277" spans="1:33" ht="21" customHeight="1">
      <c r="A277" s="45"/>
      <c r="B277" s="51"/>
      <c r="C277" s="45"/>
      <c r="D277" s="53"/>
      <c r="E277" s="53"/>
      <c r="F277" s="57"/>
      <c r="G277" s="57"/>
      <c r="H277" s="57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</row>
    <row r="278" spans="1:33" ht="21" customHeight="1">
      <c r="A278" s="45"/>
      <c r="B278" s="51"/>
      <c r="C278" s="45"/>
      <c r="D278" s="53"/>
      <c r="E278" s="53"/>
      <c r="F278" s="57"/>
      <c r="G278" s="57"/>
      <c r="H278" s="57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</row>
    <row r="279" spans="1:33" ht="21" customHeight="1">
      <c r="A279" s="45"/>
      <c r="B279" s="51"/>
      <c r="C279" s="45"/>
      <c r="D279" s="53"/>
      <c r="E279" s="53"/>
      <c r="F279" s="57"/>
      <c r="G279" s="57"/>
      <c r="H279" s="57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</row>
    <row r="280" spans="1:33" ht="21" customHeight="1">
      <c r="A280" s="45"/>
      <c r="B280" s="51"/>
      <c r="C280" s="45"/>
      <c r="D280" s="53"/>
      <c r="E280" s="53"/>
      <c r="F280" s="57"/>
      <c r="G280" s="57"/>
      <c r="H280" s="57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</row>
    <row r="281" spans="1:33" ht="21" customHeight="1">
      <c r="A281" s="45"/>
      <c r="B281" s="51"/>
      <c r="C281" s="45"/>
      <c r="D281" s="53"/>
      <c r="E281" s="53"/>
      <c r="F281" s="57"/>
      <c r="G281" s="57"/>
      <c r="H281" s="57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</row>
    <row r="282" spans="1:33" ht="21" customHeight="1">
      <c r="A282" s="45"/>
      <c r="B282" s="51"/>
      <c r="C282" s="45"/>
      <c r="D282" s="53"/>
      <c r="E282" s="53"/>
      <c r="F282" s="57"/>
      <c r="G282" s="57"/>
      <c r="H282" s="57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</row>
    <row r="283" spans="1:33" ht="21" customHeight="1">
      <c r="A283" s="45"/>
      <c r="B283" s="51"/>
      <c r="C283" s="45"/>
      <c r="D283" s="53"/>
      <c r="E283" s="53"/>
      <c r="F283" s="57"/>
      <c r="G283" s="57"/>
      <c r="H283" s="57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</row>
    <row r="284" spans="1:33" ht="21" customHeight="1">
      <c r="A284" s="45"/>
      <c r="B284" s="51"/>
      <c r="C284" s="45"/>
      <c r="D284" s="53"/>
      <c r="E284" s="53"/>
      <c r="F284" s="57"/>
      <c r="G284" s="57"/>
      <c r="H284" s="57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</row>
    <row r="285" spans="1:33" ht="21" customHeight="1">
      <c r="A285" s="45"/>
      <c r="B285" s="51"/>
      <c r="C285" s="45"/>
      <c r="D285" s="53"/>
      <c r="E285" s="53"/>
      <c r="F285" s="57"/>
      <c r="G285" s="57"/>
      <c r="H285" s="57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</row>
    <row r="286" spans="1:33" ht="21" customHeight="1">
      <c r="A286" s="45"/>
      <c r="B286" s="51"/>
      <c r="C286" s="45"/>
      <c r="D286" s="53"/>
      <c r="E286" s="53"/>
      <c r="F286" s="57"/>
      <c r="G286" s="57"/>
      <c r="H286" s="57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</row>
    <row r="287" spans="1:33" ht="21" customHeight="1">
      <c r="A287" s="45"/>
      <c r="B287" s="51"/>
      <c r="C287" s="45"/>
      <c r="D287" s="53"/>
      <c r="E287" s="53"/>
      <c r="F287" s="57"/>
      <c r="G287" s="57"/>
      <c r="H287" s="57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</row>
    <row r="288" spans="1:33" ht="21" customHeight="1">
      <c r="A288" s="45"/>
      <c r="B288" s="51"/>
      <c r="C288" s="45"/>
      <c r="D288" s="53"/>
      <c r="E288" s="53"/>
      <c r="F288" s="57"/>
      <c r="G288" s="57"/>
      <c r="H288" s="57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</row>
    <row r="289" spans="1:33" ht="21" customHeight="1">
      <c r="A289" s="45"/>
      <c r="B289" s="51"/>
      <c r="C289" s="45"/>
      <c r="D289" s="53"/>
      <c r="E289" s="53"/>
      <c r="F289" s="57"/>
      <c r="G289" s="57"/>
      <c r="H289" s="57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</row>
    <row r="290" spans="1:33" ht="21" customHeight="1">
      <c r="A290" s="45"/>
      <c r="B290" s="51"/>
      <c r="C290" s="45"/>
      <c r="D290" s="53"/>
      <c r="E290" s="53"/>
      <c r="F290" s="57"/>
      <c r="G290" s="57"/>
      <c r="H290" s="57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</row>
    <row r="291" spans="1:33" ht="21" customHeight="1">
      <c r="A291" s="45"/>
      <c r="B291" s="51"/>
      <c r="C291" s="45"/>
      <c r="D291" s="53"/>
      <c r="E291" s="53"/>
      <c r="F291" s="57"/>
      <c r="G291" s="57"/>
      <c r="H291" s="57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</row>
    <row r="292" spans="1:33" ht="21" customHeight="1">
      <c r="A292" s="45"/>
      <c r="B292" s="51"/>
      <c r="C292" s="45"/>
      <c r="D292" s="53"/>
      <c r="E292" s="53"/>
      <c r="F292" s="57"/>
      <c r="G292" s="57"/>
      <c r="H292" s="57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</row>
    <row r="293" spans="1:33" ht="21" customHeight="1">
      <c r="A293" s="45"/>
      <c r="B293" s="51"/>
      <c r="C293" s="45"/>
      <c r="D293" s="53"/>
      <c r="E293" s="53"/>
      <c r="F293" s="57"/>
      <c r="G293" s="57"/>
      <c r="H293" s="57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</row>
    <row r="294" spans="1:33" ht="21" customHeight="1">
      <c r="A294" s="45"/>
      <c r="B294" s="51"/>
      <c r="C294" s="45"/>
      <c r="D294" s="53"/>
      <c r="E294" s="53"/>
      <c r="F294" s="57"/>
      <c r="G294" s="57"/>
      <c r="H294" s="57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</row>
    <row r="295" spans="1:33" ht="21" customHeight="1">
      <c r="A295" s="45"/>
      <c r="B295" s="51"/>
      <c r="C295" s="45"/>
      <c r="D295" s="53"/>
      <c r="E295" s="53"/>
      <c r="F295" s="57"/>
      <c r="G295" s="57"/>
      <c r="H295" s="57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</row>
    <row r="296" spans="1:33" ht="21" customHeight="1">
      <c r="A296" s="45"/>
      <c r="B296" s="51"/>
      <c r="C296" s="45"/>
      <c r="D296" s="53"/>
      <c r="E296" s="53"/>
      <c r="F296" s="57"/>
      <c r="G296" s="57"/>
      <c r="H296" s="57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</row>
    <row r="297" spans="1:33" ht="21" customHeight="1">
      <c r="A297" s="45"/>
      <c r="B297" s="51"/>
      <c r="C297" s="45"/>
      <c r="D297" s="53"/>
      <c r="E297" s="53"/>
      <c r="F297" s="57"/>
      <c r="G297" s="57"/>
      <c r="H297" s="57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</row>
    <row r="298" spans="1:33" ht="21" customHeight="1">
      <c r="A298" s="45"/>
      <c r="B298" s="51"/>
      <c r="C298" s="45"/>
      <c r="D298" s="53"/>
      <c r="E298" s="53"/>
      <c r="F298" s="57"/>
      <c r="G298" s="57"/>
      <c r="H298" s="57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</row>
    <row r="299" spans="1:33" ht="21" customHeight="1">
      <c r="A299" s="45"/>
      <c r="B299" s="51"/>
      <c r="C299" s="45"/>
      <c r="D299" s="53"/>
      <c r="E299" s="53"/>
      <c r="F299" s="57"/>
      <c r="G299" s="57"/>
      <c r="H299" s="57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</row>
    <row r="300" spans="1:33" ht="21" customHeight="1">
      <c r="A300" s="45"/>
      <c r="B300" s="51"/>
      <c r="C300" s="45"/>
      <c r="D300" s="53"/>
      <c r="E300" s="53"/>
      <c r="F300" s="57"/>
      <c r="G300" s="57"/>
      <c r="H300" s="57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</row>
    <row r="301" spans="1:33" ht="21" customHeight="1">
      <c r="A301" s="45"/>
      <c r="B301" s="51"/>
      <c r="C301" s="45"/>
      <c r="D301" s="53"/>
      <c r="E301" s="53"/>
      <c r="F301" s="57"/>
      <c r="G301" s="57"/>
      <c r="H301" s="57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</row>
    <row r="302" spans="1:33" ht="21" customHeight="1">
      <c r="A302" s="45"/>
      <c r="B302" s="51"/>
      <c r="C302" s="45"/>
      <c r="D302" s="53"/>
      <c r="E302" s="53"/>
      <c r="F302" s="57"/>
      <c r="G302" s="57"/>
      <c r="H302" s="57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</row>
    <row r="303" spans="1:33" ht="21" customHeight="1">
      <c r="A303" s="45"/>
      <c r="B303" s="51"/>
      <c r="C303" s="45"/>
      <c r="D303" s="53"/>
      <c r="E303" s="53"/>
      <c r="F303" s="57"/>
      <c r="G303" s="57"/>
      <c r="H303" s="57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</row>
    <row r="304" spans="1:33" ht="21" customHeight="1">
      <c r="A304" s="45"/>
      <c r="B304" s="51"/>
      <c r="C304" s="45"/>
      <c r="D304" s="53"/>
      <c r="E304" s="53"/>
      <c r="F304" s="57"/>
      <c r="G304" s="57"/>
      <c r="H304" s="57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</row>
    <row r="305" spans="1:33" ht="21" customHeight="1">
      <c r="A305" s="45"/>
      <c r="B305" s="51"/>
      <c r="C305" s="45"/>
      <c r="D305" s="53"/>
      <c r="E305" s="53"/>
      <c r="F305" s="57"/>
      <c r="G305" s="57"/>
      <c r="H305" s="57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</row>
    <row r="306" spans="1:33" ht="21" customHeight="1">
      <c r="A306" s="45"/>
      <c r="B306" s="51"/>
      <c r="C306" s="45"/>
      <c r="D306" s="53"/>
      <c r="E306" s="53"/>
      <c r="F306" s="57"/>
      <c r="G306" s="57"/>
      <c r="H306" s="57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</row>
    <row r="307" spans="1:33" ht="21" customHeight="1">
      <c r="A307" s="45"/>
      <c r="B307" s="51"/>
      <c r="C307" s="45"/>
      <c r="D307" s="53"/>
      <c r="E307" s="53"/>
      <c r="F307" s="57"/>
      <c r="G307" s="57"/>
      <c r="H307" s="57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</row>
    <row r="308" spans="1:33" ht="21" customHeight="1">
      <c r="A308" s="45"/>
      <c r="B308" s="51"/>
      <c r="C308" s="45"/>
      <c r="D308" s="53"/>
      <c r="E308" s="53"/>
      <c r="F308" s="57"/>
      <c r="G308" s="57"/>
      <c r="H308" s="57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</row>
    <row r="309" spans="1:33" ht="21" customHeight="1">
      <c r="A309" s="45"/>
      <c r="B309" s="51"/>
      <c r="C309" s="45"/>
      <c r="D309" s="53"/>
      <c r="E309" s="53"/>
      <c r="F309" s="57"/>
      <c r="G309" s="57"/>
      <c r="H309" s="57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</row>
    <row r="310" spans="1:33" ht="21" customHeight="1">
      <c r="A310" s="45"/>
      <c r="B310" s="51"/>
      <c r="C310" s="45"/>
      <c r="D310" s="53"/>
      <c r="E310" s="53"/>
      <c r="F310" s="57"/>
      <c r="G310" s="57"/>
      <c r="H310" s="57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</row>
    <row r="311" spans="1:33" ht="21" customHeight="1">
      <c r="A311" s="45"/>
      <c r="B311" s="51"/>
      <c r="C311" s="45"/>
      <c r="D311" s="53"/>
      <c r="E311" s="53"/>
      <c r="F311" s="57"/>
      <c r="G311" s="57"/>
      <c r="H311" s="57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</row>
    <row r="312" spans="1:33" ht="21" customHeight="1">
      <c r="A312" s="45"/>
      <c r="B312" s="51"/>
      <c r="C312" s="45"/>
      <c r="D312" s="53"/>
      <c r="E312" s="53"/>
      <c r="F312" s="57"/>
      <c r="G312" s="57"/>
      <c r="H312" s="57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</row>
    <row r="313" spans="1:33" ht="21" customHeight="1">
      <c r="A313" s="45"/>
      <c r="B313" s="51"/>
      <c r="C313" s="45"/>
      <c r="D313" s="53"/>
      <c r="E313" s="53"/>
      <c r="F313" s="57"/>
      <c r="G313" s="57"/>
      <c r="H313" s="57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</row>
    <row r="314" spans="1:33" ht="21" customHeight="1">
      <c r="A314" s="45"/>
      <c r="B314" s="51"/>
      <c r="C314" s="45"/>
      <c r="D314" s="53"/>
      <c r="E314" s="53"/>
      <c r="F314" s="57"/>
      <c r="G314" s="57"/>
      <c r="H314" s="57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</row>
    <row r="315" spans="1:33" ht="21" customHeight="1">
      <c r="A315" s="45"/>
      <c r="B315" s="51"/>
      <c r="C315" s="45"/>
      <c r="D315" s="53"/>
      <c r="E315" s="53"/>
      <c r="F315" s="57"/>
      <c r="G315" s="57"/>
      <c r="H315" s="57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</row>
    <row r="316" spans="1:33" ht="21" customHeight="1">
      <c r="A316" s="45"/>
      <c r="B316" s="51"/>
      <c r="C316" s="45"/>
      <c r="D316" s="53"/>
      <c r="E316" s="53"/>
      <c r="F316" s="57"/>
      <c r="G316" s="57"/>
      <c r="H316" s="57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</row>
    <row r="317" spans="1:33" ht="21" customHeight="1">
      <c r="A317" s="45"/>
      <c r="B317" s="51"/>
      <c r="C317" s="45"/>
      <c r="D317" s="53"/>
      <c r="E317" s="53"/>
      <c r="F317" s="57"/>
      <c r="G317" s="57"/>
      <c r="H317" s="57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</row>
    <row r="318" spans="1:33" ht="21" customHeight="1">
      <c r="A318" s="45"/>
      <c r="B318" s="51"/>
      <c r="C318" s="45"/>
      <c r="D318" s="53"/>
      <c r="E318" s="53"/>
      <c r="F318" s="57"/>
      <c r="G318" s="57"/>
      <c r="H318" s="57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</row>
    <row r="319" spans="1:33" ht="21" customHeight="1">
      <c r="A319" s="45"/>
      <c r="B319" s="51"/>
      <c r="C319" s="45"/>
      <c r="D319" s="53"/>
      <c r="E319" s="53"/>
      <c r="F319" s="57"/>
      <c r="G319" s="57"/>
      <c r="H319" s="57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</row>
    <row r="320" spans="1:33" ht="21" customHeight="1">
      <c r="A320" s="45"/>
      <c r="B320" s="51"/>
      <c r="C320" s="45"/>
      <c r="D320" s="53"/>
      <c r="E320" s="53"/>
      <c r="F320" s="57"/>
      <c r="G320" s="57"/>
      <c r="H320" s="57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</row>
    <row r="321" spans="1:33" ht="21" customHeight="1">
      <c r="A321" s="45"/>
      <c r="B321" s="51"/>
      <c r="C321" s="45"/>
      <c r="D321" s="53"/>
      <c r="E321" s="53"/>
      <c r="F321" s="57"/>
      <c r="G321" s="57"/>
      <c r="H321" s="57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</row>
    <row r="322" spans="1:33" ht="21" customHeight="1">
      <c r="A322" s="45"/>
      <c r="B322" s="51"/>
      <c r="C322" s="45"/>
      <c r="D322" s="53"/>
      <c r="E322" s="53"/>
      <c r="F322" s="57"/>
      <c r="G322" s="57"/>
      <c r="H322" s="57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</row>
    <row r="323" spans="1:33" ht="21" customHeight="1">
      <c r="A323" s="45"/>
      <c r="B323" s="51"/>
      <c r="C323" s="45"/>
      <c r="D323" s="53"/>
      <c r="E323" s="53"/>
      <c r="F323" s="57"/>
      <c r="G323" s="57"/>
      <c r="H323" s="57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</row>
    <row r="324" spans="1:33" ht="21" customHeight="1">
      <c r="A324" s="45"/>
      <c r="B324" s="51"/>
      <c r="C324" s="45"/>
      <c r="D324" s="53"/>
      <c r="E324" s="53"/>
      <c r="F324" s="57"/>
      <c r="G324" s="57"/>
      <c r="H324" s="57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</row>
    <row r="325" spans="1:33" ht="21" customHeight="1">
      <c r="A325" s="45"/>
      <c r="B325" s="51"/>
      <c r="C325" s="45"/>
      <c r="D325" s="53"/>
      <c r="E325" s="53"/>
      <c r="F325" s="57"/>
      <c r="G325" s="57"/>
      <c r="H325" s="57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</row>
    <row r="326" spans="1:33" ht="21" customHeight="1">
      <c r="A326" s="45"/>
      <c r="B326" s="51"/>
      <c r="C326" s="45"/>
      <c r="D326" s="53"/>
      <c r="E326" s="53"/>
      <c r="F326" s="57"/>
      <c r="G326" s="57"/>
      <c r="H326" s="57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</row>
    <row r="327" spans="1:33" ht="21" customHeight="1">
      <c r="A327" s="45"/>
      <c r="B327" s="51"/>
      <c r="C327" s="45"/>
      <c r="D327" s="53"/>
      <c r="E327" s="53"/>
      <c r="F327" s="57"/>
      <c r="G327" s="57"/>
      <c r="H327" s="57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</row>
    <row r="328" spans="1:33" ht="21" customHeight="1">
      <c r="A328" s="45"/>
      <c r="B328" s="51"/>
      <c r="C328" s="45"/>
      <c r="D328" s="53"/>
      <c r="E328" s="53"/>
      <c r="F328" s="57"/>
      <c r="G328" s="57"/>
      <c r="H328" s="57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</row>
    <row r="329" spans="1:33" ht="21" customHeight="1">
      <c r="A329" s="45"/>
      <c r="B329" s="51"/>
      <c r="C329" s="45"/>
      <c r="D329" s="53"/>
      <c r="E329" s="53"/>
      <c r="F329" s="57"/>
      <c r="G329" s="57"/>
      <c r="H329" s="57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</row>
    <row r="330" spans="1:33" ht="21" customHeight="1">
      <c r="A330" s="45"/>
      <c r="B330" s="51"/>
      <c r="C330" s="45"/>
      <c r="D330" s="53"/>
      <c r="E330" s="53"/>
      <c r="F330" s="57"/>
      <c r="G330" s="57"/>
      <c r="H330" s="57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</row>
    <row r="331" spans="1:33" ht="21" customHeight="1">
      <c r="A331" s="45"/>
      <c r="B331" s="51"/>
      <c r="C331" s="45"/>
      <c r="D331" s="53"/>
      <c r="E331" s="53"/>
      <c r="F331" s="57"/>
      <c r="G331" s="57"/>
      <c r="H331" s="57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</row>
    <row r="332" spans="1:33" ht="21" customHeight="1">
      <c r="A332" s="45"/>
      <c r="B332" s="51"/>
      <c r="C332" s="45"/>
      <c r="D332" s="53"/>
      <c r="E332" s="53"/>
      <c r="F332" s="57"/>
      <c r="G332" s="57"/>
      <c r="H332" s="57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</row>
    <row r="333" spans="1:33" ht="21" customHeight="1">
      <c r="A333" s="45"/>
      <c r="B333" s="51"/>
      <c r="C333" s="45"/>
      <c r="D333" s="53"/>
      <c r="E333" s="53"/>
      <c r="F333" s="57"/>
      <c r="G333" s="57"/>
      <c r="H333" s="57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</row>
    <row r="334" spans="1:33" ht="21" customHeight="1">
      <c r="A334" s="45"/>
      <c r="B334" s="51"/>
      <c r="C334" s="45"/>
      <c r="D334" s="53"/>
      <c r="E334" s="53"/>
      <c r="F334" s="57"/>
      <c r="G334" s="57"/>
      <c r="H334" s="57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</row>
    <row r="335" spans="1:33" ht="21" customHeight="1">
      <c r="A335" s="45"/>
      <c r="B335" s="51"/>
      <c r="C335" s="45"/>
      <c r="D335" s="53"/>
      <c r="E335" s="53"/>
      <c r="F335" s="57"/>
      <c r="G335" s="57"/>
      <c r="H335" s="57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</row>
    <row r="336" spans="1:33" ht="21" customHeight="1">
      <c r="A336" s="45"/>
      <c r="B336" s="51"/>
      <c r="C336" s="45"/>
      <c r="D336" s="53"/>
      <c r="E336" s="53"/>
      <c r="F336" s="57"/>
      <c r="G336" s="57"/>
      <c r="H336" s="57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</row>
    <row r="337" spans="1:33" ht="21" customHeight="1">
      <c r="A337" s="45"/>
      <c r="B337" s="51"/>
      <c r="C337" s="45"/>
      <c r="D337" s="53"/>
      <c r="E337" s="53"/>
      <c r="F337" s="57"/>
      <c r="G337" s="57"/>
      <c r="H337" s="57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</row>
    <row r="338" spans="1:33" ht="21" customHeight="1">
      <c r="A338" s="45"/>
      <c r="B338" s="51"/>
      <c r="C338" s="45"/>
      <c r="D338" s="53"/>
      <c r="E338" s="53"/>
      <c r="F338" s="57"/>
      <c r="G338" s="57"/>
      <c r="H338" s="57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</row>
    <row r="339" spans="1:33" ht="21" customHeight="1">
      <c r="A339" s="45"/>
      <c r="B339" s="51"/>
      <c r="C339" s="45"/>
      <c r="D339" s="53"/>
      <c r="E339" s="53"/>
      <c r="F339" s="57"/>
      <c r="G339" s="57"/>
      <c r="H339" s="57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</row>
    <row r="340" spans="1:33" ht="21" customHeight="1">
      <c r="A340" s="45"/>
      <c r="B340" s="51"/>
      <c r="C340" s="45"/>
      <c r="D340" s="53"/>
      <c r="E340" s="53"/>
      <c r="F340" s="57"/>
      <c r="G340" s="57"/>
      <c r="H340" s="57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</row>
    <row r="341" spans="1:33" ht="21" customHeight="1">
      <c r="A341" s="45"/>
      <c r="B341" s="51"/>
      <c r="C341" s="45"/>
      <c r="D341" s="53"/>
      <c r="E341" s="53"/>
      <c r="F341" s="57"/>
      <c r="G341" s="57"/>
      <c r="H341" s="57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</row>
    <row r="342" spans="1:33" ht="21" customHeight="1">
      <c r="A342" s="45"/>
      <c r="B342" s="51"/>
      <c r="C342" s="45"/>
      <c r="D342" s="53"/>
      <c r="E342" s="53"/>
      <c r="F342" s="57"/>
      <c r="G342" s="57"/>
      <c r="H342" s="57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</row>
    <row r="343" spans="1:33" ht="21" customHeight="1">
      <c r="A343" s="45"/>
      <c r="B343" s="51"/>
      <c r="C343" s="45"/>
      <c r="D343" s="53"/>
      <c r="E343" s="53"/>
      <c r="F343" s="57"/>
      <c r="G343" s="57"/>
      <c r="H343" s="57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</row>
    <row r="344" spans="1:33" ht="21" customHeight="1">
      <c r="A344" s="45"/>
      <c r="B344" s="51"/>
      <c r="C344" s="45"/>
      <c r="D344" s="53"/>
      <c r="E344" s="53"/>
      <c r="F344" s="57"/>
      <c r="G344" s="57"/>
      <c r="H344" s="57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</row>
    <row r="345" spans="1:33" ht="21" customHeight="1">
      <c r="A345" s="45"/>
      <c r="B345" s="51"/>
      <c r="C345" s="45"/>
      <c r="D345" s="53"/>
      <c r="E345" s="53"/>
      <c r="F345" s="57"/>
      <c r="G345" s="57"/>
      <c r="H345" s="57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</row>
    <row r="346" spans="1:33" ht="21" customHeight="1">
      <c r="A346" s="45"/>
      <c r="B346" s="51"/>
      <c r="C346" s="45"/>
      <c r="D346" s="53"/>
      <c r="E346" s="53"/>
      <c r="F346" s="57"/>
      <c r="G346" s="57"/>
      <c r="H346" s="57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</row>
    <row r="347" spans="1:33" ht="21" customHeight="1">
      <c r="A347" s="45"/>
      <c r="B347" s="51"/>
      <c r="C347" s="45"/>
      <c r="D347" s="53"/>
      <c r="E347" s="53"/>
      <c r="F347" s="57"/>
      <c r="G347" s="57"/>
      <c r="H347" s="57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</row>
    <row r="348" spans="1:33" ht="21" customHeight="1">
      <c r="A348" s="45"/>
      <c r="B348" s="51"/>
      <c r="C348" s="45"/>
      <c r="D348" s="53"/>
      <c r="E348" s="53"/>
      <c r="F348" s="57"/>
      <c r="G348" s="57"/>
      <c r="H348" s="57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</row>
    <row r="349" spans="1:33" ht="21" customHeight="1">
      <c r="A349" s="45"/>
      <c r="B349" s="51"/>
      <c r="C349" s="45"/>
      <c r="D349" s="53"/>
      <c r="E349" s="53"/>
      <c r="F349" s="57"/>
      <c r="G349" s="57"/>
      <c r="H349" s="57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</row>
    <row r="350" spans="1:33" ht="21" customHeight="1">
      <c r="A350" s="45"/>
      <c r="B350" s="51"/>
      <c r="C350" s="45"/>
      <c r="D350" s="53"/>
      <c r="E350" s="53"/>
      <c r="F350" s="57"/>
      <c r="G350" s="57"/>
      <c r="H350" s="57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</row>
    <row r="351" spans="1:33" ht="21" customHeight="1">
      <c r="A351" s="45"/>
      <c r="B351" s="51"/>
      <c r="C351" s="45"/>
      <c r="D351" s="53"/>
      <c r="E351" s="53"/>
      <c r="F351" s="57"/>
      <c r="G351" s="57"/>
      <c r="H351" s="57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</row>
    <row r="352" spans="1:33" ht="21" customHeight="1">
      <c r="A352" s="45"/>
      <c r="B352" s="51"/>
      <c r="C352" s="45"/>
      <c r="D352" s="53"/>
      <c r="E352" s="53"/>
      <c r="F352" s="57"/>
      <c r="G352" s="57"/>
      <c r="H352" s="57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</row>
    <row r="353" spans="1:33" ht="21" customHeight="1">
      <c r="A353" s="45"/>
      <c r="B353" s="51"/>
      <c r="C353" s="45"/>
      <c r="D353" s="53"/>
      <c r="E353" s="53"/>
      <c r="F353" s="57"/>
      <c r="G353" s="57"/>
      <c r="H353" s="57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</row>
    <row r="354" spans="1:33" ht="21" customHeight="1">
      <c r="A354" s="45"/>
      <c r="B354" s="51"/>
      <c r="C354" s="45"/>
      <c r="D354" s="53"/>
      <c r="E354" s="53"/>
      <c r="F354" s="57"/>
      <c r="G354" s="57"/>
      <c r="H354" s="57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</row>
    <row r="355" spans="1:33" ht="21" customHeight="1">
      <c r="A355" s="45"/>
      <c r="B355" s="51"/>
      <c r="C355" s="45"/>
      <c r="D355" s="53"/>
      <c r="E355" s="53"/>
      <c r="F355" s="57"/>
      <c r="G355" s="57"/>
      <c r="H355" s="57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</row>
    <row r="356" spans="1:33" ht="21" customHeight="1">
      <c r="A356" s="45"/>
      <c r="B356" s="51"/>
      <c r="C356" s="45"/>
      <c r="D356" s="53"/>
      <c r="E356" s="53"/>
      <c r="F356" s="57"/>
      <c r="G356" s="57"/>
      <c r="H356" s="57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</row>
    <row r="357" spans="1:33" ht="21" customHeight="1">
      <c r="A357" s="45"/>
      <c r="B357" s="51"/>
      <c r="C357" s="45"/>
      <c r="D357" s="53"/>
      <c r="E357" s="53"/>
      <c r="F357" s="57"/>
      <c r="G357" s="57"/>
      <c r="H357" s="57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</row>
    <row r="358" spans="1:33" ht="21" customHeight="1">
      <c r="A358" s="45"/>
      <c r="B358" s="51"/>
      <c r="C358" s="45"/>
      <c r="D358" s="53"/>
      <c r="E358" s="53"/>
      <c r="F358" s="57"/>
      <c r="G358" s="57"/>
      <c r="H358" s="57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</row>
    <row r="359" spans="1:33" ht="21" customHeight="1">
      <c r="A359" s="45"/>
      <c r="B359" s="51"/>
      <c r="C359" s="45"/>
      <c r="D359" s="53"/>
      <c r="E359" s="53"/>
      <c r="F359" s="57"/>
      <c r="G359" s="57"/>
      <c r="H359" s="57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</row>
    <row r="360" spans="1:33" ht="21" customHeight="1">
      <c r="A360" s="45"/>
      <c r="B360" s="51"/>
      <c r="C360" s="45"/>
      <c r="D360" s="53"/>
      <c r="E360" s="53"/>
      <c r="F360" s="57"/>
      <c r="G360" s="57"/>
      <c r="H360" s="57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</row>
    <row r="361" spans="1:33" ht="21" customHeight="1">
      <c r="A361" s="45"/>
      <c r="B361" s="51"/>
      <c r="C361" s="45"/>
      <c r="D361" s="53"/>
      <c r="E361" s="53"/>
      <c r="F361" s="57"/>
      <c r="G361" s="57"/>
      <c r="H361" s="57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</row>
    <row r="362" spans="1:33" ht="21" customHeight="1">
      <c r="A362" s="45"/>
      <c r="B362" s="51"/>
      <c r="C362" s="45"/>
      <c r="D362" s="53"/>
      <c r="E362" s="53"/>
      <c r="F362" s="57"/>
      <c r="G362" s="57"/>
      <c r="H362" s="57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</row>
    <row r="363" spans="1:33" ht="21" customHeight="1">
      <c r="A363" s="45"/>
      <c r="B363" s="51"/>
      <c r="C363" s="45"/>
      <c r="D363" s="53"/>
      <c r="E363" s="53"/>
      <c r="F363" s="57"/>
      <c r="G363" s="57"/>
      <c r="H363" s="57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</row>
    <row r="364" spans="1:33" ht="21" customHeight="1">
      <c r="A364" s="45"/>
      <c r="B364" s="51"/>
      <c r="C364" s="45"/>
      <c r="D364" s="53"/>
      <c r="E364" s="53"/>
      <c r="F364" s="57"/>
      <c r="G364" s="57"/>
      <c r="H364" s="57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</row>
    <row r="365" spans="1:33" ht="21" customHeight="1">
      <c r="A365" s="45"/>
      <c r="B365" s="51"/>
      <c r="C365" s="45"/>
      <c r="D365" s="53"/>
      <c r="E365" s="53"/>
      <c r="F365" s="57"/>
      <c r="G365" s="57"/>
      <c r="H365" s="57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</row>
    <row r="366" spans="1:33" ht="21" customHeight="1">
      <c r="A366" s="45"/>
      <c r="B366" s="51"/>
      <c r="C366" s="45"/>
      <c r="D366" s="53"/>
      <c r="E366" s="53"/>
      <c r="F366" s="57"/>
      <c r="G366" s="57"/>
      <c r="H366" s="57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</row>
    <row r="367" spans="1:33" ht="21" customHeight="1">
      <c r="A367" s="45"/>
      <c r="B367" s="51"/>
      <c r="C367" s="45"/>
      <c r="D367" s="53"/>
      <c r="E367" s="53"/>
      <c r="F367" s="57"/>
      <c r="G367" s="57"/>
      <c r="H367" s="57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</row>
    <row r="368" spans="1:33" ht="21" customHeight="1">
      <c r="A368" s="45"/>
      <c r="B368" s="51"/>
      <c r="C368" s="45"/>
      <c r="D368" s="53"/>
      <c r="E368" s="53"/>
      <c r="F368" s="57"/>
      <c r="G368" s="57"/>
      <c r="H368" s="57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</row>
    <row r="369" spans="1:33" ht="21" customHeight="1">
      <c r="A369" s="45"/>
      <c r="B369" s="51"/>
      <c r="C369" s="45"/>
      <c r="D369" s="53"/>
      <c r="E369" s="53"/>
      <c r="F369" s="57"/>
      <c r="G369" s="57"/>
      <c r="H369" s="57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</row>
    <row r="370" spans="1:33" ht="21" customHeight="1">
      <c r="A370" s="45"/>
      <c r="B370" s="51"/>
      <c r="C370" s="45"/>
      <c r="D370" s="53"/>
      <c r="E370" s="53"/>
      <c r="F370" s="57"/>
      <c r="G370" s="57"/>
      <c r="H370" s="57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</row>
    <row r="371" spans="1:33" ht="21" customHeight="1">
      <c r="A371" s="45"/>
      <c r="B371" s="51"/>
      <c r="C371" s="45"/>
      <c r="D371" s="53"/>
      <c r="E371" s="53"/>
      <c r="F371" s="57"/>
      <c r="G371" s="57"/>
      <c r="H371" s="57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</row>
    <row r="372" spans="1:33" ht="21" customHeight="1">
      <c r="A372" s="45"/>
      <c r="B372" s="51"/>
      <c r="C372" s="45"/>
      <c r="D372" s="53"/>
      <c r="E372" s="53"/>
      <c r="F372" s="57"/>
      <c r="G372" s="57"/>
      <c r="H372" s="57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</row>
    <row r="373" spans="1:33" ht="21" customHeight="1">
      <c r="A373" s="45"/>
      <c r="B373" s="51"/>
      <c r="C373" s="45"/>
      <c r="D373" s="53"/>
      <c r="E373" s="53"/>
      <c r="F373" s="57"/>
      <c r="G373" s="57"/>
      <c r="H373" s="57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</row>
    <row r="374" spans="1:33" ht="21" customHeight="1">
      <c r="A374" s="45"/>
      <c r="B374" s="51"/>
      <c r="C374" s="45"/>
      <c r="D374" s="53"/>
      <c r="E374" s="53"/>
      <c r="F374" s="57"/>
      <c r="G374" s="57"/>
      <c r="H374" s="57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</row>
    <row r="375" spans="1:33" ht="21" customHeight="1">
      <c r="A375" s="45"/>
      <c r="B375" s="51"/>
      <c r="C375" s="45"/>
      <c r="D375" s="53"/>
      <c r="E375" s="53"/>
      <c r="F375" s="57"/>
      <c r="G375" s="57"/>
      <c r="H375" s="57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</row>
    <row r="376" spans="1:33" ht="21" customHeight="1">
      <c r="A376" s="45"/>
      <c r="B376" s="51"/>
      <c r="C376" s="45"/>
      <c r="D376" s="53"/>
      <c r="E376" s="53"/>
      <c r="F376" s="57"/>
      <c r="G376" s="57"/>
      <c r="H376" s="57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</row>
    <row r="377" spans="1:33" ht="21" customHeight="1">
      <c r="A377" s="45"/>
      <c r="B377" s="51"/>
      <c r="C377" s="45"/>
      <c r="D377" s="53"/>
      <c r="E377" s="53"/>
      <c r="F377" s="57"/>
      <c r="G377" s="57"/>
      <c r="H377" s="57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</row>
    <row r="378" spans="1:33" ht="21" customHeight="1">
      <c r="A378" s="45"/>
      <c r="B378" s="51"/>
      <c r="C378" s="45"/>
      <c r="D378" s="53"/>
      <c r="E378" s="53"/>
      <c r="F378" s="57"/>
      <c r="G378" s="57"/>
      <c r="H378" s="57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</row>
    <row r="379" spans="1:33" ht="21" customHeight="1">
      <c r="A379" s="45"/>
      <c r="B379" s="51"/>
      <c r="C379" s="45"/>
      <c r="D379" s="53"/>
      <c r="E379" s="53"/>
      <c r="F379" s="57"/>
      <c r="G379" s="57"/>
      <c r="H379" s="57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</row>
    <row r="380" spans="1:33" ht="21" customHeight="1">
      <c r="A380" s="45"/>
      <c r="B380" s="51"/>
      <c r="C380" s="45"/>
      <c r="D380" s="53"/>
      <c r="E380" s="53"/>
      <c r="F380" s="57"/>
      <c r="G380" s="57"/>
      <c r="H380" s="57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</row>
    <row r="381" spans="1:33" ht="21" customHeight="1">
      <c r="A381" s="45"/>
      <c r="B381" s="51"/>
      <c r="C381" s="45"/>
      <c r="D381" s="53"/>
      <c r="E381" s="53"/>
      <c r="F381" s="57"/>
      <c r="G381" s="57"/>
      <c r="H381" s="57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</row>
    <row r="382" spans="1:33" ht="21" customHeight="1">
      <c r="A382" s="45"/>
      <c r="B382" s="51"/>
      <c r="C382" s="45"/>
      <c r="D382" s="53"/>
      <c r="E382" s="53"/>
      <c r="F382" s="57"/>
      <c r="G382" s="57"/>
      <c r="H382" s="57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</row>
    <row r="383" spans="1:33" ht="21" customHeight="1">
      <c r="A383" s="45"/>
      <c r="B383" s="51"/>
      <c r="C383" s="45"/>
      <c r="D383" s="53"/>
      <c r="E383" s="53"/>
      <c r="F383" s="57"/>
      <c r="G383" s="57"/>
      <c r="H383" s="57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</row>
    <row r="384" spans="1:33" ht="21" customHeight="1">
      <c r="A384" s="45"/>
      <c r="B384" s="51"/>
      <c r="C384" s="45"/>
      <c r="D384" s="53"/>
      <c r="E384" s="53"/>
      <c r="F384" s="57"/>
      <c r="G384" s="57"/>
      <c r="H384" s="57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</row>
    <row r="385" spans="1:33" ht="21" customHeight="1">
      <c r="A385" s="45"/>
      <c r="B385" s="51"/>
      <c r="C385" s="45"/>
      <c r="D385" s="53"/>
      <c r="E385" s="53"/>
      <c r="F385" s="57"/>
      <c r="G385" s="57"/>
      <c r="H385" s="57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</row>
    <row r="386" spans="1:33" ht="21" customHeight="1">
      <c r="A386" s="45"/>
      <c r="B386" s="51"/>
      <c r="C386" s="45"/>
      <c r="D386" s="53"/>
      <c r="E386" s="53"/>
      <c r="F386" s="57"/>
      <c r="G386" s="57"/>
      <c r="H386" s="57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</row>
    <row r="387" spans="1:33" ht="21" customHeight="1">
      <c r="A387" s="45"/>
      <c r="B387" s="51"/>
      <c r="C387" s="45"/>
      <c r="D387" s="53"/>
      <c r="E387" s="53"/>
      <c r="F387" s="57"/>
      <c r="G387" s="57"/>
      <c r="H387" s="57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</row>
    <row r="388" spans="1:33" ht="21" customHeight="1">
      <c r="A388" s="45"/>
      <c r="B388" s="51"/>
      <c r="C388" s="45"/>
      <c r="D388" s="53"/>
      <c r="E388" s="53"/>
      <c r="F388" s="57"/>
      <c r="G388" s="57"/>
      <c r="H388" s="57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</row>
    <row r="389" spans="1:33" ht="21" customHeight="1">
      <c r="A389" s="45"/>
      <c r="B389" s="51"/>
      <c r="C389" s="45"/>
      <c r="D389" s="53"/>
      <c r="E389" s="53"/>
      <c r="F389" s="57"/>
      <c r="G389" s="57"/>
      <c r="H389" s="57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</row>
    <row r="390" spans="1:33" ht="21" customHeight="1">
      <c r="A390" s="45"/>
      <c r="B390" s="51"/>
      <c r="C390" s="45"/>
      <c r="D390" s="53"/>
      <c r="E390" s="53"/>
      <c r="F390" s="57"/>
      <c r="G390" s="57"/>
      <c r="H390" s="57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</row>
    <row r="391" spans="1:33" ht="21" customHeight="1">
      <c r="A391" s="45"/>
      <c r="B391" s="51"/>
      <c r="C391" s="45"/>
      <c r="D391" s="53"/>
      <c r="E391" s="53"/>
      <c r="F391" s="57"/>
      <c r="G391" s="57"/>
      <c r="H391" s="57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</row>
    <row r="392" spans="1:33" ht="21" customHeight="1">
      <c r="A392" s="45"/>
      <c r="B392" s="51"/>
      <c r="C392" s="45"/>
      <c r="D392" s="53"/>
      <c r="E392" s="53"/>
      <c r="F392" s="57"/>
      <c r="G392" s="57"/>
      <c r="H392" s="57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</row>
    <row r="393" spans="1:33" ht="21" customHeight="1">
      <c r="A393" s="45"/>
      <c r="B393" s="51"/>
      <c r="C393" s="45"/>
      <c r="D393" s="53"/>
      <c r="E393" s="53"/>
      <c r="F393" s="57"/>
      <c r="G393" s="57"/>
      <c r="H393" s="57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</row>
    <row r="394" spans="1:33" ht="21" customHeight="1">
      <c r="A394" s="45"/>
      <c r="B394" s="51"/>
      <c r="C394" s="45"/>
      <c r="D394" s="53"/>
      <c r="E394" s="53"/>
      <c r="F394" s="57"/>
      <c r="G394" s="57"/>
      <c r="H394" s="57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</row>
    <row r="395" spans="1:33" ht="21" customHeight="1">
      <c r="A395" s="45"/>
      <c r="B395" s="51"/>
      <c r="C395" s="45"/>
      <c r="D395" s="53"/>
      <c r="E395" s="53"/>
      <c r="F395" s="57"/>
      <c r="G395" s="57"/>
      <c r="H395" s="57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</row>
    <row r="396" spans="1:33" ht="21" customHeight="1">
      <c r="A396" s="45"/>
      <c r="B396" s="51"/>
      <c r="C396" s="45"/>
      <c r="D396" s="53"/>
      <c r="E396" s="53"/>
      <c r="F396" s="57"/>
      <c r="G396" s="57"/>
      <c r="H396" s="57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</row>
    <row r="397" spans="1:33" ht="21" customHeight="1">
      <c r="A397" s="45"/>
      <c r="B397" s="51"/>
      <c r="C397" s="45"/>
      <c r="D397" s="53"/>
      <c r="E397" s="53"/>
      <c r="F397" s="57"/>
      <c r="G397" s="57"/>
      <c r="H397" s="57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</row>
    <row r="398" spans="1:33" ht="21" customHeight="1">
      <c r="A398" s="45"/>
      <c r="B398" s="51"/>
      <c r="C398" s="45"/>
      <c r="D398" s="53"/>
      <c r="E398" s="53"/>
      <c r="F398" s="57"/>
      <c r="G398" s="57"/>
      <c r="H398" s="57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</row>
    <row r="399" spans="1:33" ht="21" customHeight="1">
      <c r="A399" s="45"/>
      <c r="B399" s="51"/>
      <c r="C399" s="45"/>
      <c r="D399" s="53"/>
      <c r="E399" s="53"/>
      <c r="F399" s="57"/>
      <c r="G399" s="57"/>
      <c r="H399" s="57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</row>
    <row r="400" spans="1:33" ht="21" customHeight="1">
      <c r="A400" s="45"/>
      <c r="B400" s="51"/>
      <c r="C400" s="45"/>
      <c r="D400" s="53"/>
      <c r="E400" s="53"/>
      <c r="F400" s="57"/>
      <c r="G400" s="57"/>
      <c r="H400" s="57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</row>
    <row r="401" spans="1:33" ht="21" customHeight="1">
      <c r="A401" s="45"/>
      <c r="B401" s="51"/>
      <c r="C401" s="45"/>
      <c r="D401" s="53"/>
      <c r="E401" s="53"/>
      <c r="F401" s="57"/>
      <c r="G401" s="57"/>
      <c r="H401" s="57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</row>
    <row r="402" spans="1:33" ht="21" customHeight="1">
      <c r="A402" s="45"/>
      <c r="B402" s="51"/>
      <c r="C402" s="45"/>
      <c r="D402" s="53"/>
      <c r="E402" s="53"/>
      <c r="F402" s="57"/>
      <c r="G402" s="57"/>
      <c r="H402" s="57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</row>
    <row r="403" spans="1:33" ht="21" customHeight="1">
      <c r="A403" s="45"/>
      <c r="B403" s="51"/>
      <c r="C403" s="45"/>
      <c r="D403" s="53"/>
      <c r="E403" s="53"/>
      <c r="F403" s="57"/>
      <c r="G403" s="57"/>
      <c r="H403" s="57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</row>
    <row r="404" spans="1:33" ht="21" customHeight="1">
      <c r="A404" s="45"/>
      <c r="B404" s="51"/>
      <c r="C404" s="45"/>
      <c r="D404" s="53"/>
      <c r="E404" s="53"/>
      <c r="F404" s="57"/>
      <c r="G404" s="57"/>
      <c r="H404" s="57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</row>
    <row r="405" spans="1:33" ht="21" customHeight="1">
      <c r="A405" s="45"/>
      <c r="B405" s="51"/>
      <c r="C405" s="45"/>
      <c r="D405" s="53"/>
      <c r="E405" s="53"/>
      <c r="F405" s="57"/>
      <c r="G405" s="57"/>
      <c r="H405" s="57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</row>
    <row r="406" spans="1:33" ht="21" customHeight="1">
      <c r="A406" s="45"/>
      <c r="B406" s="51"/>
      <c r="C406" s="45"/>
      <c r="D406" s="53"/>
      <c r="E406" s="53"/>
      <c r="F406" s="57"/>
      <c r="G406" s="57"/>
      <c r="H406" s="57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</row>
    <row r="407" spans="1:33" ht="21" customHeight="1">
      <c r="A407" s="45"/>
      <c r="B407" s="51"/>
      <c r="C407" s="45"/>
      <c r="D407" s="53"/>
      <c r="E407" s="53"/>
      <c r="F407" s="57"/>
      <c r="G407" s="57"/>
      <c r="H407" s="57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</row>
    <row r="408" spans="1:33" ht="21" customHeight="1">
      <c r="A408" s="45"/>
      <c r="B408" s="51"/>
      <c r="C408" s="45"/>
      <c r="D408" s="53"/>
      <c r="E408" s="53"/>
      <c r="F408" s="57"/>
      <c r="G408" s="57"/>
      <c r="H408" s="57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</row>
    <row r="409" spans="1:33" ht="21" customHeight="1">
      <c r="A409" s="45"/>
      <c r="B409" s="51"/>
      <c r="C409" s="45"/>
      <c r="D409" s="53"/>
      <c r="E409" s="53"/>
      <c r="F409" s="57"/>
      <c r="G409" s="57"/>
      <c r="H409" s="57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</row>
    <row r="410" spans="1:33" ht="21" customHeight="1">
      <c r="A410" s="45"/>
      <c r="B410" s="51"/>
      <c r="C410" s="45"/>
      <c r="D410" s="53"/>
      <c r="E410" s="53"/>
      <c r="F410" s="57"/>
      <c r="G410" s="57"/>
      <c r="H410" s="57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</row>
    <row r="411" spans="1:33" ht="21" customHeight="1">
      <c r="A411" s="45"/>
      <c r="B411" s="51"/>
      <c r="C411" s="45"/>
      <c r="D411" s="53"/>
      <c r="E411" s="53"/>
      <c r="F411" s="57"/>
      <c r="G411" s="57"/>
      <c r="H411" s="57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</row>
    <row r="412" spans="1:33" ht="21" customHeight="1">
      <c r="A412" s="45"/>
      <c r="B412" s="51"/>
      <c r="C412" s="45"/>
      <c r="D412" s="53"/>
      <c r="E412" s="53"/>
      <c r="F412" s="57"/>
      <c r="G412" s="57"/>
      <c r="H412" s="57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</row>
    <row r="413" spans="1:33" ht="21" customHeight="1">
      <c r="A413" s="45"/>
      <c r="B413" s="51"/>
      <c r="C413" s="45"/>
      <c r="D413" s="53"/>
      <c r="E413" s="53"/>
      <c r="F413" s="57"/>
      <c r="G413" s="57"/>
      <c r="H413" s="57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</row>
    <row r="414" spans="1:33" ht="21" customHeight="1">
      <c r="A414" s="45"/>
      <c r="B414" s="51"/>
      <c r="C414" s="45"/>
      <c r="D414" s="53"/>
      <c r="E414" s="53"/>
      <c r="F414" s="57"/>
      <c r="G414" s="57"/>
      <c r="H414" s="57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</row>
    <row r="415" spans="1:33" ht="21" customHeight="1">
      <c r="A415" s="45"/>
      <c r="B415" s="51"/>
      <c r="C415" s="45"/>
      <c r="D415" s="53"/>
      <c r="E415" s="53"/>
      <c r="F415" s="57"/>
      <c r="G415" s="57"/>
      <c r="H415" s="57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</row>
    <row r="416" spans="1:33" ht="21" customHeight="1">
      <c r="A416" s="45"/>
      <c r="B416" s="51"/>
      <c r="C416" s="45"/>
      <c r="D416" s="53"/>
      <c r="E416" s="53"/>
      <c r="F416" s="57"/>
      <c r="G416" s="57"/>
      <c r="H416" s="57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</row>
    <row r="417" spans="1:33" ht="21" customHeight="1">
      <c r="A417" s="45"/>
      <c r="B417" s="51"/>
      <c r="C417" s="45"/>
      <c r="D417" s="53"/>
      <c r="E417" s="53"/>
      <c r="F417" s="57"/>
      <c r="G417" s="57"/>
      <c r="H417" s="57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</row>
    <row r="418" spans="1:33" ht="21" customHeight="1">
      <c r="A418" s="45"/>
      <c r="B418" s="51"/>
      <c r="C418" s="45"/>
      <c r="D418" s="53"/>
      <c r="E418" s="53"/>
      <c r="F418" s="57"/>
      <c r="G418" s="57"/>
      <c r="H418" s="57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</row>
    <row r="419" spans="1:33" ht="21" customHeight="1">
      <c r="A419" s="45"/>
      <c r="B419" s="51"/>
      <c r="C419" s="45"/>
      <c r="D419" s="53"/>
      <c r="E419" s="53"/>
      <c r="F419" s="57"/>
      <c r="G419" s="57"/>
      <c r="H419" s="57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</row>
    <row r="420" spans="1:33" ht="21" customHeight="1">
      <c r="A420" s="45"/>
      <c r="B420" s="51"/>
      <c r="C420" s="45"/>
      <c r="D420" s="53"/>
      <c r="E420" s="53"/>
      <c r="F420" s="57"/>
      <c r="G420" s="57"/>
      <c r="H420" s="57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</row>
    <row r="421" spans="1:33" ht="21" customHeight="1">
      <c r="A421" s="45"/>
      <c r="B421" s="51"/>
      <c r="C421" s="45"/>
      <c r="D421" s="53"/>
      <c r="E421" s="53"/>
      <c r="F421" s="57"/>
      <c r="G421" s="57"/>
      <c r="H421" s="57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</row>
    <row r="422" spans="1:33" ht="21" customHeight="1">
      <c r="A422" s="45"/>
      <c r="B422" s="51"/>
      <c r="C422" s="45"/>
      <c r="D422" s="53"/>
      <c r="E422" s="53"/>
      <c r="F422" s="57"/>
      <c r="G422" s="57"/>
      <c r="H422" s="57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</row>
    <row r="423" spans="1:33" ht="21" customHeight="1">
      <c r="A423" s="45"/>
      <c r="B423" s="51"/>
      <c r="C423" s="45"/>
      <c r="D423" s="53"/>
      <c r="E423" s="53"/>
      <c r="F423" s="57"/>
      <c r="G423" s="57"/>
      <c r="H423" s="57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</row>
    <row r="424" spans="1:33" ht="21" customHeight="1">
      <c r="A424" s="45"/>
      <c r="B424" s="51"/>
      <c r="C424" s="45"/>
      <c r="D424" s="53"/>
      <c r="E424" s="53"/>
      <c r="F424" s="57"/>
      <c r="G424" s="57"/>
      <c r="H424" s="57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</row>
    <row r="425" spans="1:33" ht="21" customHeight="1">
      <c r="A425" s="45"/>
      <c r="B425" s="51"/>
      <c r="C425" s="45"/>
      <c r="D425" s="53"/>
      <c r="E425" s="53"/>
      <c r="F425" s="57"/>
      <c r="G425" s="57"/>
      <c r="H425" s="57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</row>
    <row r="426" spans="1:33" ht="21" customHeight="1">
      <c r="A426" s="45"/>
      <c r="B426" s="51"/>
      <c r="C426" s="45"/>
      <c r="D426" s="53"/>
      <c r="E426" s="53"/>
      <c r="F426" s="57"/>
      <c r="G426" s="57"/>
      <c r="H426" s="57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</row>
    <row r="427" spans="1:33" ht="21" customHeight="1">
      <c r="A427" s="45"/>
      <c r="B427" s="51"/>
      <c r="C427" s="45"/>
      <c r="D427" s="53"/>
      <c r="E427" s="53"/>
      <c r="F427" s="57"/>
      <c r="G427" s="57"/>
      <c r="H427" s="57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</row>
    <row r="428" spans="1:33" ht="21" customHeight="1">
      <c r="A428" s="45"/>
      <c r="B428" s="51"/>
      <c r="C428" s="45"/>
      <c r="D428" s="53"/>
      <c r="E428" s="53"/>
      <c r="F428" s="57"/>
      <c r="G428" s="57"/>
      <c r="H428" s="57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</row>
    <row r="429" spans="1:33" ht="21" customHeight="1">
      <c r="A429" s="45"/>
      <c r="B429" s="51"/>
      <c r="C429" s="45"/>
      <c r="D429" s="53"/>
      <c r="E429" s="53"/>
      <c r="F429" s="57"/>
      <c r="G429" s="57"/>
      <c r="H429" s="57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</row>
    <row r="430" spans="1:33" ht="21" customHeight="1">
      <c r="A430" s="45"/>
      <c r="B430" s="51"/>
      <c r="C430" s="45"/>
      <c r="D430" s="53"/>
      <c r="E430" s="53"/>
      <c r="F430" s="57"/>
      <c r="G430" s="57"/>
      <c r="H430" s="57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</row>
    <row r="431" spans="1:33" ht="21" customHeight="1">
      <c r="A431" s="45"/>
      <c r="B431" s="51"/>
      <c r="C431" s="45"/>
      <c r="D431" s="53"/>
      <c r="E431" s="53"/>
      <c r="F431" s="57"/>
      <c r="G431" s="57"/>
      <c r="H431" s="57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</row>
    <row r="432" spans="1:33" ht="21" customHeight="1">
      <c r="A432" s="45"/>
      <c r="B432" s="51"/>
      <c r="C432" s="45"/>
      <c r="D432" s="53"/>
      <c r="E432" s="53"/>
      <c r="F432" s="57"/>
      <c r="G432" s="57"/>
      <c r="H432" s="57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</row>
    <row r="433" spans="1:33" ht="21" customHeight="1">
      <c r="A433" s="45"/>
      <c r="B433" s="51"/>
      <c r="C433" s="45"/>
      <c r="D433" s="53"/>
      <c r="E433" s="53"/>
      <c r="F433" s="57"/>
      <c r="G433" s="57"/>
      <c r="H433" s="57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</row>
    <row r="434" spans="1:33" ht="21" customHeight="1">
      <c r="A434" s="45"/>
      <c r="B434" s="51"/>
      <c r="C434" s="45"/>
      <c r="D434" s="53"/>
      <c r="E434" s="53"/>
      <c r="F434" s="57"/>
      <c r="G434" s="57"/>
      <c r="H434" s="57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</row>
    <row r="435" spans="1:33" ht="21" customHeight="1">
      <c r="A435" s="45"/>
      <c r="B435" s="51"/>
      <c r="C435" s="45"/>
      <c r="D435" s="53"/>
      <c r="E435" s="53"/>
      <c r="F435" s="57"/>
      <c r="G435" s="57"/>
      <c r="H435" s="57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</row>
    <row r="436" spans="1:33" ht="21" customHeight="1">
      <c r="A436" s="45"/>
      <c r="B436" s="51"/>
      <c r="C436" s="45"/>
      <c r="D436" s="53"/>
      <c r="E436" s="53"/>
      <c r="F436" s="57"/>
      <c r="G436" s="57"/>
      <c r="H436" s="57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</row>
    <row r="437" spans="1:33" ht="21" customHeight="1">
      <c r="A437" s="45"/>
      <c r="B437" s="51"/>
      <c r="C437" s="45"/>
      <c r="D437" s="53"/>
      <c r="E437" s="53"/>
      <c r="F437" s="57"/>
      <c r="G437" s="57"/>
      <c r="H437" s="57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</row>
    <row r="438" spans="1:33" ht="21" customHeight="1">
      <c r="A438" s="45"/>
      <c r="B438" s="51"/>
      <c r="C438" s="45"/>
      <c r="D438" s="53"/>
      <c r="E438" s="53"/>
      <c r="F438" s="57"/>
      <c r="G438" s="57"/>
      <c r="H438" s="57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</row>
    <row r="439" spans="1:33" ht="21" customHeight="1">
      <c r="A439" s="45"/>
      <c r="B439" s="51"/>
      <c r="C439" s="45"/>
      <c r="D439" s="53"/>
      <c r="E439" s="53"/>
      <c r="F439" s="57"/>
      <c r="G439" s="57"/>
      <c r="H439" s="57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</row>
    <row r="440" spans="1:33" ht="21" customHeight="1">
      <c r="A440" s="45"/>
      <c r="B440" s="51"/>
      <c r="C440" s="45"/>
      <c r="D440" s="53"/>
      <c r="E440" s="53"/>
      <c r="F440" s="57"/>
      <c r="G440" s="57"/>
      <c r="H440" s="57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</row>
    <row r="441" spans="1:33" ht="21" customHeight="1">
      <c r="A441" s="45"/>
      <c r="B441" s="51"/>
      <c r="C441" s="45"/>
      <c r="D441" s="53"/>
      <c r="E441" s="53"/>
      <c r="F441" s="57"/>
      <c r="G441" s="57"/>
      <c r="H441" s="57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</row>
    <row r="442" spans="1:33" ht="21" customHeight="1">
      <c r="A442" s="45"/>
      <c r="B442" s="51"/>
      <c r="C442" s="45"/>
      <c r="D442" s="53"/>
      <c r="E442" s="53"/>
      <c r="F442" s="57"/>
      <c r="G442" s="57"/>
      <c r="H442" s="57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</row>
    <row r="443" spans="1:33" ht="21" customHeight="1">
      <c r="A443" s="45"/>
      <c r="B443" s="51"/>
      <c r="C443" s="45"/>
      <c r="D443" s="53"/>
      <c r="E443" s="53"/>
      <c r="F443" s="57"/>
      <c r="G443" s="57"/>
      <c r="H443" s="57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</row>
    <row r="444" spans="1:33" ht="21" customHeight="1">
      <c r="A444" s="45"/>
      <c r="B444" s="51"/>
      <c r="C444" s="45"/>
      <c r="D444" s="53"/>
      <c r="E444" s="53"/>
      <c r="F444" s="57"/>
      <c r="G444" s="57"/>
      <c r="H444" s="57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</row>
    <row r="445" spans="1:33" ht="21" customHeight="1">
      <c r="A445" s="45"/>
      <c r="B445" s="51"/>
      <c r="C445" s="45"/>
      <c r="D445" s="53"/>
      <c r="E445" s="53"/>
      <c r="F445" s="57"/>
      <c r="G445" s="57"/>
      <c r="H445" s="57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</row>
    <row r="446" spans="1:33" ht="21" customHeight="1">
      <c r="A446" s="45"/>
      <c r="B446" s="51"/>
      <c r="C446" s="45"/>
      <c r="D446" s="53"/>
      <c r="E446" s="53"/>
      <c r="F446" s="57"/>
      <c r="G446" s="57"/>
      <c r="H446" s="57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</row>
    <row r="447" spans="1:33" ht="21" customHeight="1">
      <c r="A447" s="45"/>
      <c r="B447" s="51"/>
      <c r="C447" s="45"/>
      <c r="D447" s="53"/>
      <c r="E447" s="53"/>
      <c r="F447" s="57"/>
      <c r="G447" s="57"/>
      <c r="H447" s="57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</row>
    <row r="448" spans="1:33" ht="21" customHeight="1">
      <c r="A448" s="45"/>
      <c r="B448" s="51"/>
      <c r="C448" s="45"/>
      <c r="D448" s="53"/>
      <c r="E448" s="53"/>
      <c r="F448" s="57"/>
      <c r="G448" s="57"/>
      <c r="H448" s="57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</row>
    <row r="449" spans="1:33" ht="21" customHeight="1">
      <c r="A449" s="45"/>
      <c r="B449" s="51"/>
      <c r="C449" s="45"/>
      <c r="D449" s="53"/>
      <c r="E449" s="53"/>
      <c r="F449" s="57"/>
      <c r="G449" s="57"/>
      <c r="H449" s="57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</row>
    <row r="450" spans="1:33" ht="21" customHeight="1">
      <c r="A450" s="45"/>
      <c r="B450" s="51"/>
      <c r="C450" s="45"/>
      <c r="D450" s="53"/>
      <c r="E450" s="53"/>
      <c r="F450" s="57"/>
      <c r="G450" s="57"/>
      <c r="H450" s="57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</row>
    <row r="451" spans="1:33" ht="21" customHeight="1">
      <c r="A451" s="45"/>
      <c r="B451" s="51"/>
      <c r="C451" s="45"/>
      <c r="D451" s="53"/>
      <c r="E451" s="53"/>
      <c r="F451" s="57"/>
      <c r="G451" s="57"/>
      <c r="H451" s="57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</row>
    <row r="452" spans="1:33" ht="21" customHeight="1">
      <c r="A452" s="45"/>
      <c r="B452" s="51"/>
      <c r="C452" s="45"/>
      <c r="D452" s="53"/>
      <c r="E452" s="53"/>
      <c r="F452" s="57"/>
      <c r="G452" s="57"/>
      <c r="H452" s="57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</row>
    <row r="453" spans="1:33" ht="21" customHeight="1">
      <c r="A453" s="45"/>
      <c r="B453" s="51"/>
      <c r="C453" s="45"/>
      <c r="D453" s="53"/>
      <c r="E453" s="53"/>
      <c r="F453" s="57"/>
      <c r="G453" s="57"/>
      <c r="H453" s="57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</row>
    <row r="454" spans="1:33" ht="21" customHeight="1">
      <c r="A454" s="45"/>
      <c r="B454" s="51"/>
      <c r="C454" s="45"/>
      <c r="D454" s="53"/>
      <c r="E454" s="53"/>
      <c r="F454" s="57"/>
      <c r="G454" s="57"/>
      <c r="H454" s="57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</row>
    <row r="455" spans="1:33" ht="21" customHeight="1">
      <c r="A455" s="45"/>
      <c r="B455" s="51"/>
      <c r="C455" s="45"/>
      <c r="D455" s="53"/>
      <c r="E455" s="53"/>
      <c r="F455" s="57"/>
      <c r="G455" s="57"/>
      <c r="H455" s="57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</row>
    <row r="456" spans="1:33" ht="21" customHeight="1">
      <c r="A456" s="45"/>
      <c r="B456" s="51"/>
      <c r="C456" s="45"/>
      <c r="D456" s="53"/>
      <c r="E456" s="53"/>
      <c r="F456" s="57"/>
      <c r="G456" s="57"/>
      <c r="H456" s="57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</row>
    <row r="457" spans="1:33" ht="21" customHeight="1">
      <c r="A457" s="45"/>
      <c r="B457" s="51"/>
      <c r="C457" s="45"/>
      <c r="D457" s="53"/>
      <c r="E457" s="53"/>
      <c r="F457" s="57"/>
      <c r="G457" s="57"/>
      <c r="H457" s="57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</row>
    <row r="458" spans="1:33" ht="21" customHeight="1">
      <c r="A458" s="45"/>
      <c r="B458" s="51"/>
      <c r="C458" s="45"/>
      <c r="D458" s="53"/>
      <c r="E458" s="53"/>
      <c r="F458" s="57"/>
      <c r="G458" s="57"/>
      <c r="H458" s="57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</row>
    <row r="459" spans="1:33" ht="21" customHeight="1">
      <c r="A459" s="45"/>
      <c r="B459" s="51"/>
      <c r="C459" s="45"/>
      <c r="D459" s="53"/>
      <c r="E459" s="53"/>
      <c r="F459" s="57"/>
      <c r="G459" s="57"/>
      <c r="H459" s="57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</row>
    <row r="460" spans="1:33" ht="21" customHeight="1">
      <c r="A460" s="45"/>
      <c r="B460" s="51"/>
      <c r="C460" s="45"/>
      <c r="D460" s="53"/>
      <c r="E460" s="53"/>
      <c r="F460" s="57"/>
      <c r="G460" s="57"/>
      <c r="H460" s="57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</row>
    <row r="461" spans="1:33" ht="21" customHeight="1">
      <c r="A461" s="45"/>
      <c r="B461" s="51"/>
      <c r="C461" s="45"/>
      <c r="D461" s="53"/>
      <c r="E461" s="53"/>
      <c r="F461" s="57"/>
      <c r="G461" s="57"/>
      <c r="H461" s="57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</row>
    <row r="462" spans="1:33" ht="21" customHeight="1">
      <c r="A462" s="45"/>
      <c r="B462" s="51"/>
      <c r="C462" s="45"/>
      <c r="D462" s="53"/>
      <c r="E462" s="53"/>
      <c r="F462" s="57"/>
      <c r="G462" s="57"/>
      <c r="H462" s="57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</row>
    <row r="463" spans="1:33" ht="21" customHeight="1">
      <c r="A463" s="45"/>
      <c r="B463" s="51"/>
      <c r="C463" s="45"/>
      <c r="D463" s="53"/>
      <c r="E463" s="53"/>
      <c r="F463" s="57"/>
      <c r="G463" s="57"/>
      <c r="H463" s="57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</row>
    <row r="464" spans="1:33" ht="21" customHeight="1">
      <c r="A464" s="45"/>
      <c r="B464" s="51"/>
      <c r="C464" s="45"/>
      <c r="D464" s="53"/>
      <c r="E464" s="53"/>
      <c r="F464" s="57"/>
      <c r="G464" s="57"/>
      <c r="H464" s="57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</row>
    <row r="465" spans="1:33" ht="21" customHeight="1">
      <c r="A465" s="45"/>
      <c r="B465" s="51"/>
      <c r="C465" s="45"/>
      <c r="D465" s="53"/>
      <c r="E465" s="53"/>
      <c r="F465" s="57"/>
      <c r="G465" s="57"/>
      <c r="H465" s="57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</row>
    <row r="466" spans="1:33" ht="21" customHeight="1">
      <c r="A466" s="45"/>
      <c r="B466" s="51"/>
      <c r="C466" s="45"/>
      <c r="D466" s="53"/>
      <c r="E466" s="53"/>
      <c r="F466" s="57"/>
      <c r="G466" s="57"/>
      <c r="H466" s="57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</row>
    <row r="467" spans="1:33" ht="21" customHeight="1">
      <c r="A467" s="45"/>
      <c r="B467" s="51"/>
      <c r="C467" s="45"/>
      <c r="D467" s="53"/>
      <c r="E467" s="53"/>
      <c r="F467" s="57"/>
      <c r="G467" s="57"/>
      <c r="H467" s="57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</row>
    <row r="468" spans="1:33" ht="21" customHeight="1">
      <c r="A468" s="45"/>
      <c r="B468" s="51"/>
      <c r="C468" s="45"/>
      <c r="D468" s="53"/>
      <c r="E468" s="53"/>
      <c r="F468" s="57"/>
      <c r="G468" s="57"/>
      <c r="H468" s="57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</row>
    <row r="469" spans="1:33" ht="21" customHeight="1">
      <c r="A469" s="45"/>
      <c r="B469" s="51"/>
      <c r="C469" s="45"/>
      <c r="D469" s="53"/>
      <c r="E469" s="53"/>
      <c r="F469" s="57"/>
      <c r="G469" s="57"/>
      <c r="H469" s="57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</row>
    <row r="470" spans="1:33" ht="21" customHeight="1">
      <c r="A470" s="45"/>
      <c r="B470" s="51"/>
      <c r="C470" s="45"/>
      <c r="D470" s="53"/>
      <c r="E470" s="53"/>
      <c r="F470" s="57"/>
      <c r="G470" s="57"/>
      <c r="H470" s="57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</row>
    <row r="471" spans="1:33" ht="21" customHeight="1">
      <c r="A471" s="45"/>
      <c r="B471" s="51"/>
      <c r="C471" s="45"/>
      <c r="D471" s="53"/>
      <c r="E471" s="53"/>
      <c r="F471" s="57"/>
      <c r="G471" s="57"/>
      <c r="H471" s="57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</row>
    <row r="472" spans="1:33" ht="21" customHeight="1">
      <c r="A472" s="45"/>
      <c r="B472" s="51"/>
      <c r="C472" s="45"/>
      <c r="D472" s="53"/>
      <c r="E472" s="53"/>
      <c r="F472" s="57"/>
      <c r="G472" s="57"/>
      <c r="H472" s="57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</row>
    <row r="473" spans="1:33" ht="21" customHeight="1">
      <c r="A473" s="45"/>
      <c r="B473" s="51"/>
      <c r="C473" s="45"/>
      <c r="D473" s="53"/>
      <c r="E473" s="53"/>
      <c r="F473" s="57"/>
      <c r="G473" s="57"/>
      <c r="H473" s="57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</row>
    <row r="474" spans="1:33" ht="21" customHeight="1">
      <c r="A474" s="45"/>
      <c r="B474" s="51"/>
      <c r="C474" s="45"/>
      <c r="D474" s="53"/>
      <c r="E474" s="53"/>
      <c r="F474" s="57"/>
      <c r="G474" s="57"/>
      <c r="H474" s="57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</row>
    <row r="475" spans="1:33" ht="21" customHeight="1">
      <c r="A475" s="45"/>
      <c r="B475" s="51"/>
      <c r="C475" s="45"/>
      <c r="D475" s="53"/>
      <c r="E475" s="53"/>
      <c r="F475" s="57"/>
      <c r="G475" s="57"/>
      <c r="H475" s="57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</row>
    <row r="476" spans="1:33" ht="21" customHeight="1">
      <c r="A476" s="45"/>
      <c r="B476" s="51"/>
      <c r="C476" s="45"/>
      <c r="D476" s="53"/>
      <c r="E476" s="53"/>
      <c r="F476" s="57"/>
      <c r="G476" s="57"/>
      <c r="H476" s="57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</row>
    <row r="477" spans="1:33" ht="21" customHeight="1">
      <c r="A477" s="45"/>
      <c r="B477" s="51"/>
      <c r="C477" s="45"/>
      <c r="D477" s="53"/>
      <c r="E477" s="53"/>
      <c r="F477" s="57"/>
      <c r="G477" s="57"/>
      <c r="H477" s="57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</row>
    <row r="478" spans="1:33" ht="21" customHeight="1">
      <c r="A478" s="45"/>
      <c r="B478" s="51"/>
      <c r="C478" s="45"/>
      <c r="D478" s="53"/>
      <c r="E478" s="53"/>
      <c r="F478" s="57"/>
      <c r="G478" s="57"/>
      <c r="H478" s="57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</row>
    <row r="479" spans="1:33" ht="21" customHeight="1">
      <c r="A479" s="45"/>
      <c r="B479" s="51"/>
      <c r="C479" s="45"/>
      <c r="D479" s="53"/>
      <c r="E479" s="53"/>
      <c r="F479" s="57"/>
      <c r="G479" s="57"/>
      <c r="H479" s="57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</row>
    <row r="480" spans="1:33" ht="21" customHeight="1">
      <c r="A480" s="45"/>
      <c r="B480" s="51"/>
      <c r="C480" s="45"/>
      <c r="D480" s="53"/>
      <c r="E480" s="53"/>
      <c r="F480" s="57"/>
      <c r="G480" s="57"/>
      <c r="H480" s="57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</row>
    <row r="481" spans="1:33" ht="21" customHeight="1">
      <c r="A481" s="45"/>
      <c r="B481" s="51"/>
      <c r="C481" s="45"/>
      <c r="D481" s="53"/>
      <c r="E481" s="53"/>
      <c r="F481" s="57"/>
      <c r="G481" s="57"/>
      <c r="H481" s="57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</row>
    <row r="482" spans="1:33" ht="21" customHeight="1">
      <c r="A482" s="45"/>
      <c r="B482" s="51"/>
      <c r="C482" s="45"/>
      <c r="D482" s="53"/>
      <c r="E482" s="53"/>
      <c r="F482" s="57"/>
      <c r="G482" s="57"/>
      <c r="H482" s="57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</row>
    <row r="483" spans="1:33" ht="21" customHeight="1">
      <c r="A483" s="45"/>
      <c r="B483" s="51"/>
      <c r="C483" s="45"/>
      <c r="D483" s="53"/>
      <c r="E483" s="53"/>
      <c r="F483" s="57"/>
      <c r="G483" s="57"/>
      <c r="H483" s="57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</row>
    <row r="484" spans="1:33" ht="21" customHeight="1">
      <c r="A484" s="45"/>
      <c r="B484" s="51"/>
      <c r="C484" s="45"/>
      <c r="D484" s="53"/>
      <c r="E484" s="53"/>
      <c r="F484" s="57"/>
      <c r="G484" s="57"/>
      <c r="H484" s="57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</row>
    <row r="485" spans="1:33" ht="21" customHeight="1">
      <c r="A485" s="45"/>
      <c r="B485" s="51"/>
      <c r="C485" s="45"/>
      <c r="D485" s="53"/>
      <c r="E485" s="53"/>
      <c r="F485" s="57"/>
      <c r="G485" s="57"/>
      <c r="H485" s="57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</row>
    <row r="486" spans="1:33" ht="21" customHeight="1">
      <c r="A486" s="45"/>
      <c r="B486" s="51"/>
      <c r="C486" s="45"/>
      <c r="D486" s="53"/>
      <c r="E486" s="53"/>
      <c r="F486" s="57"/>
      <c r="G486" s="57"/>
      <c r="H486" s="57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</row>
    <row r="487" spans="1:33" ht="21" customHeight="1">
      <c r="A487" s="45"/>
      <c r="B487" s="51"/>
      <c r="C487" s="45"/>
      <c r="D487" s="53"/>
      <c r="E487" s="53"/>
      <c r="F487" s="57"/>
      <c r="G487" s="57"/>
      <c r="H487" s="57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</row>
    <row r="488" spans="1:33" ht="21" customHeight="1">
      <c r="A488" s="45"/>
      <c r="B488" s="51"/>
      <c r="C488" s="45"/>
      <c r="D488" s="53"/>
      <c r="E488" s="53"/>
      <c r="F488" s="57"/>
      <c r="G488" s="57"/>
      <c r="H488" s="57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</row>
    <row r="489" spans="1:33" ht="21" customHeight="1">
      <c r="A489" s="45"/>
      <c r="B489" s="51"/>
      <c r="C489" s="45"/>
      <c r="D489" s="53"/>
      <c r="E489" s="53"/>
      <c r="F489" s="57"/>
      <c r="G489" s="57"/>
      <c r="H489" s="57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</row>
    <row r="490" spans="1:33" ht="21" customHeight="1">
      <c r="A490" s="45"/>
      <c r="B490" s="51"/>
      <c r="C490" s="45"/>
      <c r="D490" s="53"/>
      <c r="E490" s="53"/>
      <c r="F490" s="57"/>
      <c r="G490" s="57"/>
      <c r="H490" s="57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</row>
    <row r="491" spans="1:33" ht="21" customHeight="1">
      <c r="A491" s="45"/>
      <c r="B491" s="51"/>
      <c r="C491" s="45"/>
      <c r="D491" s="53"/>
      <c r="E491" s="53"/>
      <c r="F491" s="57"/>
      <c r="G491" s="57"/>
      <c r="H491" s="57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</row>
    <row r="492" spans="1:33" ht="21" customHeight="1">
      <c r="A492" s="45"/>
      <c r="B492" s="51"/>
      <c r="C492" s="45"/>
      <c r="D492" s="53"/>
      <c r="E492" s="53"/>
      <c r="F492" s="57"/>
      <c r="G492" s="57"/>
      <c r="H492" s="57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</row>
    <row r="493" spans="1:33" ht="21" customHeight="1">
      <c r="A493" s="45"/>
      <c r="B493" s="51"/>
      <c r="C493" s="45"/>
      <c r="D493" s="53"/>
      <c r="E493" s="53"/>
      <c r="F493" s="57"/>
      <c r="G493" s="57"/>
      <c r="H493" s="57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</row>
    <row r="494" spans="1:33" ht="21" customHeight="1">
      <c r="A494" s="45"/>
      <c r="B494" s="51"/>
      <c r="C494" s="45"/>
      <c r="D494" s="53"/>
      <c r="E494" s="53"/>
      <c r="F494" s="57"/>
      <c r="G494" s="57"/>
      <c r="H494" s="57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</row>
    <row r="495" spans="1:33" ht="21" customHeight="1">
      <c r="A495" s="45"/>
      <c r="B495" s="51"/>
      <c r="C495" s="45"/>
      <c r="D495" s="53"/>
      <c r="E495" s="53"/>
      <c r="F495" s="57"/>
      <c r="G495" s="57"/>
      <c r="H495" s="57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</row>
    <row r="496" spans="1:33" ht="21" customHeight="1">
      <c r="A496" s="45"/>
      <c r="B496" s="51"/>
      <c r="C496" s="45"/>
      <c r="D496" s="53"/>
      <c r="E496" s="53"/>
      <c r="F496" s="57"/>
      <c r="G496" s="57"/>
      <c r="H496" s="57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</row>
    <row r="497" spans="1:33" ht="21" customHeight="1">
      <c r="A497" s="45"/>
      <c r="B497" s="51"/>
      <c r="C497" s="45"/>
      <c r="D497" s="53"/>
      <c r="E497" s="53"/>
      <c r="F497" s="57"/>
      <c r="G497" s="57"/>
      <c r="H497" s="57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</row>
    <row r="498" spans="1:33" ht="21" customHeight="1">
      <c r="A498" s="45"/>
      <c r="B498" s="51"/>
      <c r="C498" s="45"/>
      <c r="D498" s="53"/>
      <c r="E498" s="53"/>
      <c r="F498" s="57"/>
      <c r="G498" s="57"/>
      <c r="H498" s="57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</row>
    <row r="499" spans="1:33" ht="21" customHeight="1">
      <c r="A499" s="45"/>
      <c r="B499" s="51"/>
      <c r="C499" s="45"/>
      <c r="D499" s="53"/>
      <c r="E499" s="53"/>
      <c r="F499" s="57"/>
      <c r="G499" s="57"/>
      <c r="H499" s="57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</row>
    <row r="500" spans="1:33" ht="21" customHeight="1">
      <c r="A500" s="45"/>
      <c r="B500" s="51"/>
      <c r="C500" s="45"/>
      <c r="D500" s="53"/>
      <c r="E500" s="53"/>
      <c r="F500" s="57"/>
      <c r="G500" s="57"/>
      <c r="H500" s="57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</row>
    <row r="501" spans="1:33" ht="21" customHeight="1">
      <c r="A501" s="45"/>
      <c r="B501" s="51"/>
      <c r="C501" s="45"/>
      <c r="D501" s="53"/>
      <c r="E501" s="53"/>
      <c r="F501" s="57"/>
      <c r="G501" s="57"/>
      <c r="H501" s="57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</row>
    <row r="502" spans="1:33" ht="21" customHeight="1">
      <c r="A502" s="45"/>
      <c r="B502" s="51"/>
      <c r="C502" s="45"/>
      <c r="D502" s="53"/>
      <c r="E502" s="53"/>
      <c r="F502" s="57"/>
      <c r="G502" s="57"/>
      <c r="H502" s="57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</row>
    <row r="503" spans="1:33" ht="21" customHeight="1">
      <c r="A503" s="45"/>
      <c r="B503" s="51"/>
      <c r="C503" s="45"/>
      <c r="D503" s="53"/>
      <c r="E503" s="53"/>
      <c r="F503" s="57"/>
      <c r="G503" s="57"/>
      <c r="H503" s="57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</row>
    <row r="504" spans="1:33" ht="21" customHeight="1">
      <c r="A504" s="45"/>
      <c r="B504" s="51"/>
      <c r="C504" s="45"/>
      <c r="D504" s="53"/>
      <c r="E504" s="53"/>
      <c r="F504" s="57"/>
      <c r="G504" s="57"/>
      <c r="H504" s="57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</row>
    <row r="505" spans="1:33" ht="21" customHeight="1">
      <c r="A505" s="45"/>
      <c r="B505" s="51"/>
      <c r="C505" s="45"/>
      <c r="D505" s="53"/>
      <c r="E505" s="53"/>
      <c r="F505" s="57"/>
      <c r="G505" s="57"/>
      <c r="H505" s="57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</row>
    <row r="506" spans="1:33" ht="21" customHeight="1">
      <c r="A506" s="45"/>
      <c r="B506" s="51"/>
      <c r="C506" s="45"/>
      <c r="D506" s="53"/>
      <c r="E506" s="53"/>
      <c r="F506" s="57"/>
      <c r="G506" s="57"/>
      <c r="H506" s="57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</row>
    <row r="507" spans="1:33" ht="21" customHeight="1">
      <c r="A507" s="45"/>
      <c r="B507" s="51"/>
      <c r="C507" s="45"/>
      <c r="D507" s="53"/>
      <c r="E507" s="53"/>
      <c r="F507" s="57"/>
      <c r="G507" s="57"/>
      <c r="H507" s="57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</row>
    <row r="508" spans="1:33" ht="21" customHeight="1">
      <c r="A508" s="45"/>
      <c r="B508" s="51"/>
      <c r="C508" s="45"/>
      <c r="D508" s="53"/>
      <c r="E508" s="53"/>
      <c r="F508" s="57"/>
      <c r="G508" s="57"/>
      <c r="H508" s="57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</row>
    <row r="509" spans="1:33" ht="21" customHeight="1">
      <c r="A509" s="45"/>
      <c r="B509" s="51"/>
      <c r="C509" s="45"/>
      <c r="D509" s="53"/>
      <c r="E509" s="53"/>
      <c r="F509" s="57"/>
      <c r="G509" s="57"/>
      <c r="H509" s="57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</row>
    <row r="510" spans="1:33" ht="21" customHeight="1">
      <c r="A510" s="45"/>
      <c r="B510" s="51"/>
      <c r="C510" s="45"/>
      <c r="D510" s="53"/>
      <c r="E510" s="53"/>
      <c r="F510" s="57"/>
      <c r="G510" s="57"/>
      <c r="H510" s="57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</row>
    <row r="511" spans="1:33" ht="21" customHeight="1">
      <c r="A511" s="45"/>
      <c r="B511" s="51"/>
      <c r="C511" s="45"/>
      <c r="D511" s="53"/>
      <c r="E511" s="53"/>
      <c r="F511" s="57"/>
      <c r="G511" s="57"/>
      <c r="H511" s="57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</row>
    <row r="512" spans="1:33" ht="21" customHeight="1">
      <c r="A512" s="45"/>
      <c r="B512" s="51"/>
      <c r="C512" s="45"/>
      <c r="D512" s="53"/>
      <c r="E512" s="53"/>
      <c r="F512" s="57"/>
      <c r="G512" s="57"/>
      <c r="H512" s="57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</row>
    <row r="513" spans="1:33" ht="21" customHeight="1">
      <c r="A513" s="45"/>
      <c r="B513" s="51"/>
      <c r="C513" s="45"/>
      <c r="D513" s="53"/>
      <c r="E513" s="53"/>
      <c r="F513" s="57"/>
      <c r="G513" s="57"/>
      <c r="H513" s="57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</row>
    <row r="514" spans="1:33" ht="21" customHeight="1">
      <c r="A514" s="45"/>
      <c r="B514" s="51"/>
      <c r="C514" s="45"/>
      <c r="D514" s="53"/>
      <c r="E514" s="53"/>
      <c r="F514" s="57"/>
      <c r="G514" s="57"/>
      <c r="H514" s="57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</row>
    <row r="515" spans="1:33" ht="21" customHeight="1">
      <c r="A515" s="45"/>
      <c r="B515" s="51"/>
      <c r="C515" s="45"/>
      <c r="D515" s="53"/>
      <c r="E515" s="53"/>
      <c r="F515" s="57"/>
      <c r="G515" s="57"/>
      <c r="H515" s="57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</row>
    <row r="516" spans="1:33" ht="21" customHeight="1">
      <c r="A516" s="45"/>
      <c r="B516" s="51"/>
      <c r="C516" s="45"/>
      <c r="D516" s="53"/>
      <c r="E516" s="53"/>
      <c r="F516" s="57"/>
      <c r="G516" s="57"/>
      <c r="H516" s="57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</row>
    <row r="517" spans="1:33" ht="21" customHeight="1">
      <c r="A517" s="45"/>
      <c r="B517" s="51"/>
      <c r="C517" s="45"/>
      <c r="D517" s="53"/>
      <c r="E517" s="53"/>
      <c r="F517" s="57"/>
      <c r="G517" s="57"/>
      <c r="H517" s="57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</row>
    <row r="518" spans="1:33" ht="21" customHeight="1">
      <c r="A518" s="45"/>
      <c r="B518" s="51"/>
      <c r="C518" s="45"/>
      <c r="D518" s="53"/>
      <c r="E518" s="53"/>
      <c r="F518" s="57"/>
      <c r="G518" s="57"/>
      <c r="H518" s="57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</row>
    <row r="519" spans="1:33" ht="21" customHeight="1">
      <c r="A519" s="45"/>
      <c r="B519" s="51"/>
      <c r="C519" s="45"/>
      <c r="D519" s="53"/>
      <c r="E519" s="53"/>
      <c r="F519" s="57"/>
      <c r="G519" s="57"/>
      <c r="H519" s="57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</row>
    <row r="520" spans="1:33" ht="21" customHeight="1">
      <c r="A520" s="45"/>
      <c r="B520" s="51"/>
      <c r="C520" s="45"/>
      <c r="D520" s="53"/>
      <c r="E520" s="53"/>
      <c r="F520" s="57"/>
      <c r="G520" s="57"/>
      <c r="H520" s="57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</row>
    <row r="521" spans="1:33" ht="21" customHeight="1">
      <c r="A521" s="45"/>
      <c r="B521" s="51"/>
      <c r="C521" s="45"/>
      <c r="D521" s="53"/>
      <c r="E521" s="53"/>
      <c r="F521" s="57"/>
      <c r="G521" s="57"/>
      <c r="H521" s="57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</row>
    <row r="522" spans="1:33" ht="21" customHeight="1">
      <c r="A522" s="45"/>
      <c r="B522" s="51"/>
      <c r="C522" s="45"/>
      <c r="D522" s="53"/>
      <c r="E522" s="53"/>
      <c r="F522" s="57"/>
      <c r="G522" s="57"/>
      <c r="H522" s="57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</row>
    <row r="523" spans="1:33" ht="21" customHeight="1">
      <c r="A523" s="45"/>
      <c r="B523" s="51"/>
      <c r="C523" s="45"/>
      <c r="D523" s="53"/>
      <c r="E523" s="53"/>
      <c r="F523" s="57"/>
      <c r="G523" s="57"/>
      <c r="H523" s="57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</row>
    <row r="524" spans="1:33" ht="21" customHeight="1">
      <c r="A524" s="45"/>
      <c r="B524" s="51"/>
      <c r="C524" s="45"/>
      <c r="D524" s="53"/>
      <c r="E524" s="53"/>
      <c r="F524" s="57"/>
      <c r="G524" s="57"/>
      <c r="H524" s="57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</row>
    <row r="525" spans="1:33" ht="21" customHeight="1">
      <c r="A525" s="45"/>
      <c r="B525" s="51"/>
      <c r="C525" s="45"/>
      <c r="D525" s="53"/>
      <c r="E525" s="53"/>
      <c r="F525" s="57"/>
      <c r="G525" s="57"/>
      <c r="H525" s="57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</row>
    <row r="526" spans="1:33" ht="21" customHeight="1">
      <c r="A526" s="45"/>
      <c r="B526" s="51"/>
      <c r="C526" s="45"/>
      <c r="D526" s="53"/>
      <c r="E526" s="53"/>
      <c r="F526" s="57"/>
      <c r="G526" s="57"/>
      <c r="H526" s="57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</row>
    <row r="527" spans="1:33" ht="21" customHeight="1">
      <c r="A527" s="45"/>
      <c r="B527" s="51"/>
      <c r="C527" s="45"/>
      <c r="D527" s="53"/>
      <c r="E527" s="53"/>
      <c r="F527" s="57"/>
      <c r="G527" s="57"/>
      <c r="H527" s="57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</row>
    <row r="528" spans="1:33" ht="21" customHeight="1">
      <c r="A528" s="45"/>
      <c r="B528" s="51"/>
      <c r="C528" s="45"/>
      <c r="D528" s="53"/>
      <c r="E528" s="53"/>
      <c r="F528" s="57"/>
      <c r="G528" s="57"/>
      <c r="H528" s="57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</row>
    <row r="529" spans="1:33" ht="21" customHeight="1">
      <c r="A529" s="45"/>
      <c r="B529" s="51"/>
      <c r="C529" s="45"/>
      <c r="D529" s="53"/>
      <c r="E529" s="53"/>
      <c r="F529" s="57"/>
      <c r="G529" s="57"/>
      <c r="H529" s="57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</row>
    <row r="530" spans="1:33" ht="21" customHeight="1">
      <c r="A530" s="45"/>
      <c r="B530" s="51"/>
      <c r="C530" s="45"/>
      <c r="D530" s="53"/>
      <c r="E530" s="53"/>
      <c r="F530" s="57"/>
      <c r="G530" s="57"/>
      <c r="H530" s="57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</row>
    <row r="531" spans="1:33" ht="21" customHeight="1">
      <c r="A531" s="45"/>
      <c r="B531" s="51"/>
      <c r="C531" s="45"/>
      <c r="D531" s="53"/>
      <c r="E531" s="53"/>
      <c r="F531" s="57"/>
      <c r="G531" s="57"/>
      <c r="H531" s="57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</row>
    <row r="532" spans="1:33" ht="21" customHeight="1">
      <c r="A532" s="45"/>
      <c r="B532" s="51"/>
      <c r="C532" s="45"/>
      <c r="D532" s="53"/>
      <c r="E532" s="53"/>
      <c r="F532" s="57"/>
      <c r="G532" s="57"/>
      <c r="H532" s="57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</row>
    <row r="533" spans="1:33" ht="21" customHeight="1">
      <c r="A533" s="45"/>
      <c r="B533" s="51"/>
      <c r="C533" s="45"/>
      <c r="D533" s="53"/>
      <c r="E533" s="53"/>
      <c r="F533" s="57"/>
      <c r="G533" s="57"/>
      <c r="H533" s="57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</row>
    <row r="534" spans="1:33" ht="21" customHeight="1">
      <c r="A534" s="45"/>
      <c r="B534" s="51"/>
      <c r="C534" s="45"/>
      <c r="D534" s="53"/>
      <c r="E534" s="53"/>
      <c r="F534" s="57"/>
      <c r="G534" s="57"/>
      <c r="H534" s="57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</row>
    <row r="535" spans="1:33" ht="21" customHeight="1">
      <c r="A535" s="45"/>
      <c r="B535" s="51"/>
      <c r="C535" s="45"/>
      <c r="D535" s="53"/>
      <c r="E535" s="53"/>
      <c r="F535" s="57"/>
      <c r="G535" s="57"/>
      <c r="H535" s="57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</row>
    <row r="536" spans="1:33" ht="21" customHeight="1">
      <c r="A536" s="45"/>
      <c r="B536" s="51"/>
      <c r="C536" s="45"/>
      <c r="D536" s="53"/>
      <c r="E536" s="53"/>
      <c r="F536" s="57"/>
      <c r="G536" s="57"/>
      <c r="H536" s="57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</row>
    <row r="537" spans="1:33" ht="21" customHeight="1">
      <c r="A537" s="45"/>
      <c r="B537" s="51"/>
      <c r="C537" s="45"/>
      <c r="D537" s="53"/>
      <c r="E537" s="53"/>
      <c r="F537" s="57"/>
      <c r="G537" s="57"/>
      <c r="H537" s="57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</row>
    <row r="538" spans="1:33" ht="21" customHeight="1">
      <c r="A538" s="45"/>
      <c r="B538" s="51"/>
      <c r="C538" s="45"/>
      <c r="D538" s="53"/>
      <c r="E538" s="53"/>
      <c r="F538" s="57"/>
      <c r="G538" s="57"/>
      <c r="H538" s="57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</row>
    <row r="539" spans="1:33" ht="21" customHeight="1">
      <c r="A539" s="45"/>
      <c r="B539" s="51"/>
      <c r="C539" s="45"/>
      <c r="D539" s="53"/>
      <c r="E539" s="53"/>
      <c r="F539" s="57"/>
      <c r="G539" s="57"/>
      <c r="H539" s="57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</row>
    <row r="540" spans="1:33" ht="21" customHeight="1">
      <c r="A540" s="45"/>
      <c r="B540" s="51"/>
      <c r="C540" s="45"/>
      <c r="D540" s="53"/>
      <c r="E540" s="53"/>
      <c r="F540" s="57"/>
      <c r="G540" s="57"/>
      <c r="H540" s="57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</row>
    <row r="541" spans="1:33" ht="21" customHeight="1">
      <c r="A541" s="45"/>
      <c r="B541" s="51"/>
      <c r="C541" s="45"/>
      <c r="D541" s="53"/>
      <c r="E541" s="53"/>
      <c r="F541" s="57"/>
      <c r="G541" s="57"/>
      <c r="H541" s="57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</row>
    <row r="542" spans="1:33" ht="21" customHeight="1">
      <c r="A542" s="45"/>
      <c r="B542" s="51"/>
      <c r="C542" s="45"/>
      <c r="D542" s="53"/>
      <c r="E542" s="53"/>
      <c r="F542" s="57"/>
      <c r="G542" s="57"/>
      <c r="H542" s="57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</row>
    <row r="543" spans="1:33" ht="21" customHeight="1">
      <c r="A543" s="45"/>
      <c r="B543" s="51"/>
      <c r="C543" s="45"/>
      <c r="D543" s="53"/>
      <c r="E543" s="53"/>
      <c r="F543" s="57"/>
      <c r="G543" s="57"/>
      <c r="H543" s="57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</row>
    <row r="544" spans="1:33" ht="21" customHeight="1">
      <c r="A544" s="45"/>
      <c r="B544" s="51"/>
      <c r="C544" s="45"/>
      <c r="D544" s="53"/>
      <c r="E544" s="53"/>
      <c r="F544" s="57"/>
      <c r="G544" s="57"/>
      <c r="H544" s="57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</row>
    <row r="545" spans="1:33" ht="21" customHeight="1">
      <c r="A545" s="45"/>
      <c r="B545" s="51"/>
      <c r="C545" s="45"/>
      <c r="D545" s="53"/>
      <c r="E545" s="53"/>
      <c r="F545" s="57"/>
      <c r="G545" s="57"/>
      <c r="H545" s="57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</row>
    <row r="546" spans="1:33" ht="21" customHeight="1">
      <c r="A546" s="45"/>
      <c r="B546" s="51"/>
      <c r="C546" s="45"/>
      <c r="D546" s="53"/>
      <c r="E546" s="53"/>
      <c r="F546" s="57"/>
      <c r="G546" s="57"/>
      <c r="H546" s="57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</row>
    <row r="547" spans="1:33" ht="21" customHeight="1">
      <c r="A547" s="45"/>
      <c r="B547" s="51"/>
      <c r="C547" s="45"/>
      <c r="D547" s="53"/>
      <c r="E547" s="53"/>
      <c r="F547" s="57"/>
      <c r="G547" s="57"/>
      <c r="H547" s="57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</row>
    <row r="548" spans="1:33" ht="21" customHeight="1">
      <c r="A548" s="45"/>
      <c r="B548" s="51"/>
      <c r="C548" s="45"/>
      <c r="D548" s="53"/>
      <c r="E548" s="53"/>
      <c r="F548" s="57"/>
      <c r="G548" s="57"/>
      <c r="H548" s="57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</row>
    <row r="549" spans="1:33" ht="21" customHeight="1">
      <c r="A549" s="45"/>
      <c r="B549" s="51"/>
      <c r="C549" s="45"/>
      <c r="D549" s="53"/>
      <c r="E549" s="53"/>
      <c r="F549" s="57"/>
      <c r="G549" s="57"/>
      <c r="H549" s="57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</row>
    <row r="550" spans="1:33" ht="21" customHeight="1">
      <c r="A550" s="45"/>
      <c r="B550" s="51"/>
      <c r="C550" s="45"/>
      <c r="D550" s="53"/>
      <c r="E550" s="53"/>
      <c r="F550" s="57"/>
      <c r="G550" s="57"/>
      <c r="H550" s="57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</row>
    <row r="551" spans="1:33" ht="21" customHeight="1">
      <c r="A551" s="45"/>
      <c r="B551" s="51"/>
      <c r="C551" s="45"/>
      <c r="D551" s="53"/>
      <c r="E551" s="53"/>
      <c r="F551" s="57"/>
      <c r="G551" s="57"/>
      <c r="H551" s="57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</row>
    <row r="552" spans="1:33" ht="21" customHeight="1">
      <c r="A552" s="45"/>
      <c r="B552" s="51"/>
      <c r="C552" s="45"/>
      <c r="D552" s="53"/>
      <c r="E552" s="53"/>
      <c r="F552" s="57"/>
      <c r="G552" s="57"/>
      <c r="H552" s="57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</row>
    <row r="553" spans="1:33" ht="21" customHeight="1">
      <c r="A553" s="45"/>
      <c r="B553" s="51"/>
      <c r="C553" s="45"/>
      <c r="D553" s="53"/>
      <c r="E553" s="53"/>
      <c r="F553" s="57"/>
      <c r="G553" s="57"/>
      <c r="H553" s="57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</row>
    <row r="554" spans="1:33" ht="21" customHeight="1">
      <c r="A554" s="45"/>
      <c r="B554" s="51"/>
      <c r="C554" s="45"/>
      <c r="D554" s="53"/>
      <c r="E554" s="53"/>
      <c r="F554" s="57"/>
      <c r="G554" s="57"/>
      <c r="H554" s="57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</row>
    <row r="555" spans="1:33" ht="21" customHeight="1">
      <c r="A555" s="45"/>
      <c r="B555" s="51"/>
      <c r="C555" s="45"/>
      <c r="D555" s="53"/>
      <c r="E555" s="53"/>
      <c r="F555" s="57"/>
      <c r="G555" s="57"/>
      <c r="H555" s="57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</row>
    <row r="556" spans="1:33" ht="21" customHeight="1">
      <c r="A556" s="45"/>
      <c r="B556" s="51"/>
      <c r="C556" s="45"/>
      <c r="D556" s="53"/>
      <c r="E556" s="53"/>
      <c r="F556" s="57"/>
      <c r="G556" s="57"/>
      <c r="H556" s="57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</row>
    <row r="557" spans="1:33" ht="21" customHeight="1">
      <c r="A557" s="45"/>
      <c r="B557" s="51"/>
      <c r="C557" s="45"/>
      <c r="D557" s="53"/>
      <c r="E557" s="53"/>
      <c r="F557" s="57"/>
      <c r="G557" s="57"/>
      <c r="H557" s="57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</row>
    <row r="558" spans="1:33" ht="21" customHeight="1">
      <c r="A558" s="45"/>
      <c r="B558" s="51"/>
      <c r="C558" s="45"/>
      <c r="D558" s="53"/>
      <c r="E558" s="53"/>
      <c r="F558" s="57"/>
      <c r="G558" s="57"/>
      <c r="H558" s="57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</row>
    <row r="559" spans="1:33" ht="21" customHeight="1">
      <c r="A559" s="45"/>
      <c r="B559" s="51"/>
      <c r="C559" s="45"/>
      <c r="D559" s="53"/>
      <c r="E559" s="53"/>
      <c r="F559" s="57"/>
      <c r="G559" s="57"/>
      <c r="H559" s="57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</row>
    <row r="560" spans="1:33" ht="21" customHeight="1">
      <c r="A560" s="45"/>
      <c r="B560" s="51"/>
      <c r="C560" s="45"/>
      <c r="D560" s="53"/>
      <c r="E560" s="53"/>
      <c r="F560" s="57"/>
      <c r="G560" s="57"/>
      <c r="H560" s="57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</row>
    <row r="561" spans="1:33" ht="21" customHeight="1">
      <c r="A561" s="45"/>
      <c r="B561" s="51"/>
      <c r="C561" s="45"/>
      <c r="D561" s="53"/>
      <c r="E561" s="53"/>
      <c r="F561" s="57"/>
      <c r="G561" s="57"/>
      <c r="H561" s="57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</row>
    <row r="562" spans="1:33" ht="21" customHeight="1">
      <c r="A562" s="45"/>
      <c r="B562" s="51"/>
      <c r="C562" s="45"/>
      <c r="D562" s="53"/>
      <c r="E562" s="53"/>
      <c r="F562" s="57"/>
      <c r="G562" s="57"/>
      <c r="H562" s="57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</row>
    <row r="563" spans="1:33" ht="21" customHeight="1">
      <c r="A563" s="45"/>
      <c r="B563" s="51"/>
      <c r="C563" s="45"/>
      <c r="D563" s="53"/>
      <c r="E563" s="53"/>
      <c r="F563" s="57"/>
      <c r="G563" s="57"/>
      <c r="H563" s="57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</row>
    <row r="564" spans="1:33" ht="21" customHeight="1">
      <c r="A564" s="45"/>
      <c r="B564" s="51"/>
      <c r="C564" s="45"/>
      <c r="D564" s="53"/>
      <c r="E564" s="53"/>
      <c r="F564" s="57"/>
      <c r="G564" s="57"/>
      <c r="H564" s="57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</row>
    <row r="565" spans="1:33" ht="21" customHeight="1">
      <c r="A565" s="45"/>
      <c r="B565" s="51"/>
      <c r="C565" s="45"/>
      <c r="D565" s="53"/>
      <c r="E565" s="53"/>
      <c r="F565" s="57"/>
      <c r="G565" s="57"/>
      <c r="H565" s="57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</row>
    <row r="566" spans="1:33" ht="21" customHeight="1">
      <c r="A566" s="45"/>
      <c r="B566" s="51"/>
      <c r="C566" s="45"/>
      <c r="D566" s="53"/>
      <c r="E566" s="53"/>
      <c r="F566" s="57"/>
      <c r="G566" s="57"/>
      <c r="H566" s="57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</row>
    <row r="567" spans="1:33" ht="21" customHeight="1">
      <c r="A567" s="45"/>
      <c r="B567" s="51"/>
      <c r="C567" s="45"/>
      <c r="D567" s="53"/>
      <c r="E567" s="53"/>
      <c r="F567" s="57"/>
      <c r="G567" s="57"/>
      <c r="H567" s="57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</row>
    <row r="568" spans="1:33" ht="21" customHeight="1">
      <c r="A568" s="45"/>
      <c r="B568" s="51"/>
      <c r="C568" s="45"/>
      <c r="D568" s="53"/>
      <c r="E568" s="53"/>
      <c r="F568" s="57"/>
      <c r="G568" s="57"/>
      <c r="H568" s="57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</row>
    <row r="569" spans="1:33" ht="21" customHeight="1">
      <c r="A569" s="45"/>
      <c r="B569" s="51"/>
      <c r="C569" s="45"/>
      <c r="D569" s="53"/>
      <c r="E569" s="53"/>
      <c r="F569" s="57"/>
      <c r="G569" s="57"/>
      <c r="H569" s="57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</row>
    <row r="570" spans="1:33" ht="21" customHeight="1">
      <c r="A570" s="45"/>
      <c r="B570" s="51"/>
      <c r="C570" s="45"/>
      <c r="D570" s="53"/>
      <c r="E570" s="53"/>
      <c r="F570" s="57"/>
      <c r="G570" s="57"/>
      <c r="H570" s="57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</row>
    <row r="571" spans="1:33" ht="21" customHeight="1">
      <c r="A571" s="45"/>
      <c r="B571" s="51"/>
      <c r="C571" s="45"/>
      <c r="D571" s="53"/>
      <c r="E571" s="53"/>
      <c r="F571" s="57"/>
      <c r="G571" s="57"/>
      <c r="H571" s="57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</row>
    <row r="572" spans="1:33" ht="21" customHeight="1">
      <c r="A572" s="45"/>
      <c r="B572" s="51"/>
      <c r="C572" s="45"/>
      <c r="D572" s="53"/>
      <c r="E572" s="53"/>
      <c r="F572" s="57"/>
      <c r="G572" s="57"/>
      <c r="H572" s="57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</row>
    <row r="573" spans="1:33" ht="21" customHeight="1">
      <c r="A573" s="45"/>
      <c r="B573" s="51"/>
      <c r="C573" s="45"/>
      <c r="D573" s="53"/>
      <c r="E573" s="53"/>
      <c r="F573" s="57"/>
      <c r="G573" s="57"/>
      <c r="H573" s="57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</row>
    <row r="574" spans="1:33" ht="21" customHeight="1">
      <c r="A574" s="45"/>
      <c r="B574" s="51"/>
      <c r="C574" s="45"/>
      <c r="D574" s="53"/>
      <c r="E574" s="53"/>
      <c r="F574" s="57"/>
      <c r="G574" s="57"/>
      <c r="H574" s="57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</row>
    <row r="575" spans="1:33" ht="21" customHeight="1">
      <c r="A575" s="45"/>
      <c r="B575" s="51"/>
      <c r="C575" s="45"/>
      <c r="D575" s="53"/>
      <c r="E575" s="53"/>
      <c r="F575" s="57"/>
      <c r="G575" s="57"/>
      <c r="H575" s="57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</row>
    <row r="576" spans="1:33" ht="21" customHeight="1">
      <c r="A576" s="45"/>
      <c r="B576" s="51"/>
      <c r="C576" s="45"/>
      <c r="D576" s="53"/>
      <c r="E576" s="53"/>
      <c r="F576" s="57"/>
      <c r="G576" s="57"/>
      <c r="H576" s="57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</row>
    <row r="577" spans="1:33" ht="21" customHeight="1">
      <c r="A577" s="45"/>
      <c r="B577" s="51"/>
      <c r="C577" s="45"/>
      <c r="D577" s="53"/>
      <c r="E577" s="53"/>
      <c r="F577" s="57"/>
      <c r="G577" s="57"/>
      <c r="H577" s="57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</row>
    <row r="578" spans="1:33" ht="21" customHeight="1">
      <c r="A578" s="45"/>
      <c r="B578" s="51"/>
      <c r="C578" s="45"/>
      <c r="D578" s="53"/>
      <c r="E578" s="53"/>
      <c r="F578" s="57"/>
      <c r="G578" s="57"/>
      <c r="H578" s="57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</row>
    <row r="579" spans="1:33" ht="21" customHeight="1">
      <c r="A579" s="45"/>
      <c r="B579" s="51"/>
      <c r="C579" s="45"/>
      <c r="D579" s="53"/>
      <c r="E579" s="53"/>
      <c r="F579" s="57"/>
      <c r="G579" s="57"/>
      <c r="H579" s="57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</row>
    <row r="580" spans="1:33" ht="21" customHeight="1">
      <c r="A580" s="45"/>
      <c r="B580" s="51"/>
      <c r="C580" s="45"/>
      <c r="D580" s="53"/>
      <c r="E580" s="53"/>
      <c r="F580" s="57"/>
      <c r="G580" s="57"/>
      <c r="H580" s="57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</row>
    <row r="581" spans="1:33" ht="21" customHeight="1">
      <c r="A581" s="45"/>
      <c r="B581" s="51"/>
      <c r="C581" s="45"/>
      <c r="D581" s="53"/>
      <c r="E581" s="53"/>
      <c r="F581" s="57"/>
      <c r="G581" s="57"/>
      <c r="H581" s="57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</row>
    <row r="582" spans="1:33" ht="21" customHeight="1">
      <c r="A582" s="45"/>
      <c r="B582" s="51"/>
      <c r="C582" s="45"/>
      <c r="D582" s="53"/>
      <c r="E582" s="53"/>
      <c r="F582" s="57"/>
      <c r="G582" s="57"/>
      <c r="H582" s="57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</row>
    <row r="583" spans="1:33" ht="21" customHeight="1">
      <c r="A583" s="45"/>
      <c r="B583" s="51"/>
      <c r="C583" s="45"/>
      <c r="D583" s="53"/>
      <c r="E583" s="53"/>
      <c r="F583" s="57"/>
      <c r="G583" s="57"/>
      <c r="H583" s="57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</row>
    <row r="584" spans="1:33" ht="21" customHeight="1">
      <c r="A584" s="45"/>
      <c r="B584" s="51"/>
      <c r="C584" s="45"/>
      <c r="D584" s="53"/>
      <c r="E584" s="53"/>
      <c r="F584" s="57"/>
      <c r="G584" s="57"/>
      <c r="H584" s="57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</row>
    <row r="585" spans="1:33" ht="21" customHeight="1">
      <c r="A585" s="45"/>
      <c r="B585" s="51"/>
      <c r="C585" s="45"/>
      <c r="D585" s="53"/>
      <c r="E585" s="53"/>
      <c r="F585" s="57"/>
      <c r="G585" s="57"/>
      <c r="H585" s="57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</row>
    <row r="586" spans="1:33" ht="21" customHeight="1">
      <c r="A586" s="45"/>
      <c r="B586" s="51"/>
      <c r="C586" s="45"/>
      <c r="D586" s="53"/>
      <c r="E586" s="53"/>
      <c r="F586" s="57"/>
      <c r="G586" s="57"/>
      <c r="H586" s="57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</row>
    <row r="587" spans="1:33" ht="21" customHeight="1">
      <c r="A587" s="45"/>
      <c r="B587" s="51"/>
      <c r="C587" s="45"/>
      <c r="D587" s="53"/>
      <c r="E587" s="53"/>
      <c r="F587" s="57"/>
      <c r="G587" s="57"/>
      <c r="H587" s="57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</row>
    <row r="588" spans="1:33" ht="21" customHeight="1">
      <c r="A588" s="45"/>
      <c r="B588" s="51"/>
      <c r="C588" s="45"/>
      <c r="D588" s="53"/>
      <c r="E588" s="53"/>
      <c r="F588" s="57"/>
      <c r="G588" s="57"/>
      <c r="H588" s="57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</row>
    <row r="589" spans="1:33" ht="21" customHeight="1">
      <c r="A589" s="45"/>
      <c r="B589" s="51"/>
      <c r="C589" s="45"/>
      <c r="D589" s="53"/>
      <c r="E589" s="53"/>
      <c r="F589" s="57"/>
      <c r="G589" s="57"/>
      <c r="H589" s="57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</row>
    <row r="590" spans="1:33" ht="21" customHeight="1">
      <c r="A590" s="45"/>
      <c r="B590" s="51"/>
      <c r="C590" s="45"/>
      <c r="D590" s="53"/>
      <c r="E590" s="53"/>
      <c r="F590" s="57"/>
      <c r="G590" s="57"/>
      <c r="H590" s="57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</row>
    <row r="591" spans="1:33" ht="21" customHeight="1">
      <c r="A591" s="45"/>
      <c r="B591" s="51"/>
      <c r="C591" s="45"/>
      <c r="D591" s="53"/>
      <c r="E591" s="53"/>
      <c r="F591" s="57"/>
      <c r="G591" s="57"/>
      <c r="H591" s="57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</row>
    <row r="592" spans="1:33" ht="21" customHeight="1">
      <c r="A592" s="45"/>
      <c r="B592" s="51"/>
      <c r="C592" s="45"/>
      <c r="D592" s="53"/>
      <c r="E592" s="53"/>
      <c r="F592" s="57"/>
      <c r="G592" s="57"/>
      <c r="H592" s="57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</row>
    <row r="593" spans="1:33" ht="21" customHeight="1">
      <c r="A593" s="45"/>
      <c r="B593" s="51"/>
      <c r="C593" s="45"/>
      <c r="D593" s="53"/>
      <c r="E593" s="53"/>
      <c r="F593" s="57"/>
      <c r="G593" s="57"/>
      <c r="H593" s="57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</row>
    <row r="594" spans="1:33" ht="21" customHeight="1">
      <c r="A594" s="45"/>
      <c r="B594" s="51"/>
      <c r="C594" s="45"/>
      <c r="D594" s="53"/>
      <c r="E594" s="53"/>
      <c r="F594" s="57"/>
      <c r="G594" s="57"/>
      <c r="H594" s="57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</row>
    <row r="595" spans="1:33" ht="21" customHeight="1">
      <c r="A595" s="45"/>
      <c r="B595" s="51"/>
      <c r="C595" s="45"/>
      <c r="D595" s="53"/>
      <c r="E595" s="53"/>
      <c r="F595" s="57"/>
      <c r="G595" s="57"/>
      <c r="H595" s="57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</row>
    <row r="596" spans="1:33" ht="21" customHeight="1">
      <c r="A596" s="45"/>
      <c r="B596" s="51"/>
      <c r="C596" s="45"/>
      <c r="D596" s="53"/>
      <c r="E596" s="53"/>
      <c r="F596" s="57"/>
      <c r="G596" s="57"/>
      <c r="H596" s="57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</row>
    <row r="597" spans="1:33" ht="21" customHeight="1">
      <c r="A597" s="45"/>
      <c r="B597" s="51"/>
      <c r="C597" s="45"/>
      <c r="D597" s="53"/>
      <c r="E597" s="53"/>
      <c r="F597" s="57"/>
      <c r="G597" s="57"/>
      <c r="H597" s="57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</row>
    <row r="598" spans="1:33" ht="21" customHeight="1">
      <c r="A598" s="45"/>
      <c r="B598" s="51"/>
      <c r="C598" s="45"/>
      <c r="D598" s="53"/>
      <c r="E598" s="53"/>
      <c r="F598" s="57"/>
      <c r="G598" s="57"/>
      <c r="H598" s="57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</row>
    <row r="599" spans="1:33" ht="21" customHeight="1">
      <c r="A599" s="45"/>
      <c r="B599" s="51"/>
      <c r="C599" s="45"/>
      <c r="D599" s="53"/>
      <c r="E599" s="53"/>
      <c r="F599" s="57"/>
      <c r="G599" s="57"/>
      <c r="H599" s="57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</row>
    <row r="600" spans="1:33" ht="21" customHeight="1">
      <c r="A600" s="45"/>
      <c r="B600" s="51"/>
      <c r="C600" s="45"/>
      <c r="D600" s="53"/>
      <c r="E600" s="53"/>
      <c r="F600" s="57"/>
      <c r="G600" s="57"/>
      <c r="H600" s="57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</row>
    <row r="601" spans="1:33" ht="21" customHeight="1">
      <c r="A601" s="45"/>
      <c r="B601" s="51"/>
      <c r="C601" s="45"/>
      <c r="D601" s="53"/>
      <c r="E601" s="53"/>
      <c r="F601" s="57"/>
      <c r="G601" s="57"/>
      <c r="H601" s="57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</row>
    <row r="602" spans="1:33" ht="21" customHeight="1">
      <c r="A602" s="45"/>
      <c r="B602" s="51"/>
      <c r="C602" s="45"/>
      <c r="D602" s="53"/>
      <c r="E602" s="53"/>
      <c r="F602" s="57"/>
      <c r="G602" s="57"/>
      <c r="H602" s="57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</row>
    <row r="603" spans="1:33" ht="21" customHeight="1">
      <c r="A603" s="45"/>
      <c r="B603" s="51"/>
      <c r="C603" s="45"/>
      <c r="D603" s="53"/>
      <c r="E603" s="53"/>
      <c r="F603" s="57"/>
      <c r="G603" s="57"/>
      <c r="H603" s="57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</row>
    <row r="604" spans="1:33" ht="21" customHeight="1">
      <c r="A604" s="45"/>
      <c r="B604" s="51"/>
      <c r="C604" s="45"/>
      <c r="D604" s="53"/>
      <c r="E604" s="53"/>
      <c r="F604" s="57"/>
      <c r="G604" s="57"/>
      <c r="H604" s="57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</row>
    <row r="605" spans="1:33" ht="21" customHeight="1">
      <c r="A605" s="45"/>
      <c r="B605" s="51"/>
      <c r="C605" s="45"/>
      <c r="D605" s="53"/>
      <c r="E605" s="53"/>
      <c r="F605" s="57"/>
      <c r="G605" s="57"/>
      <c r="H605" s="57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</row>
    <row r="606" spans="1:33" ht="21" customHeight="1">
      <c r="A606" s="45"/>
      <c r="B606" s="51"/>
      <c r="C606" s="45"/>
      <c r="D606" s="53"/>
      <c r="E606" s="53"/>
      <c r="F606" s="57"/>
      <c r="G606" s="57"/>
      <c r="H606" s="57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</row>
    <row r="607" spans="1:33" ht="21" customHeight="1">
      <c r="A607" s="45"/>
      <c r="B607" s="51"/>
      <c r="C607" s="45"/>
      <c r="D607" s="53"/>
      <c r="E607" s="53"/>
      <c r="F607" s="57"/>
      <c r="G607" s="57"/>
      <c r="H607" s="57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</row>
    <row r="608" spans="1:33" ht="21" customHeight="1">
      <c r="A608" s="45"/>
      <c r="B608" s="51"/>
      <c r="C608" s="45"/>
      <c r="D608" s="53"/>
      <c r="E608" s="53"/>
      <c r="F608" s="57"/>
      <c r="G608" s="57"/>
      <c r="H608" s="57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</row>
    <row r="609" spans="1:33" ht="21" customHeight="1">
      <c r="A609" s="45"/>
      <c r="B609" s="51"/>
      <c r="C609" s="45"/>
      <c r="D609" s="53"/>
      <c r="E609" s="53"/>
      <c r="F609" s="57"/>
      <c r="G609" s="57"/>
      <c r="H609" s="57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</row>
    <row r="610" spans="1:33" ht="21" customHeight="1">
      <c r="A610" s="45"/>
      <c r="B610" s="51"/>
      <c r="C610" s="45"/>
      <c r="D610" s="53"/>
      <c r="E610" s="53"/>
      <c r="F610" s="57"/>
      <c r="G610" s="57"/>
      <c r="H610" s="57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</row>
    <row r="611" spans="1:33" ht="21" customHeight="1">
      <c r="A611" s="45"/>
      <c r="B611" s="51"/>
      <c r="C611" s="45"/>
      <c r="D611" s="53"/>
      <c r="E611" s="53"/>
      <c r="F611" s="57"/>
      <c r="G611" s="57"/>
      <c r="H611" s="57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</row>
    <row r="612" spans="1:33" ht="21" customHeight="1">
      <c r="A612" s="45"/>
      <c r="B612" s="51"/>
      <c r="C612" s="45"/>
      <c r="D612" s="53"/>
      <c r="E612" s="53"/>
      <c r="F612" s="57"/>
      <c r="G612" s="57"/>
      <c r="H612" s="57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</row>
    <row r="613" spans="1:33" ht="21" customHeight="1">
      <c r="A613" s="45"/>
      <c r="B613" s="51"/>
      <c r="C613" s="45"/>
      <c r="D613" s="53"/>
      <c r="E613" s="53"/>
      <c r="F613" s="57"/>
      <c r="G613" s="57"/>
      <c r="H613" s="57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</row>
    <row r="614" spans="1:33" ht="21" customHeight="1">
      <c r="A614" s="45"/>
      <c r="B614" s="51"/>
      <c r="C614" s="45"/>
      <c r="D614" s="53"/>
      <c r="E614" s="53"/>
      <c r="F614" s="57"/>
      <c r="G614" s="57"/>
      <c r="H614" s="57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</row>
    <row r="615" spans="1:33" ht="21" customHeight="1">
      <c r="A615" s="45"/>
      <c r="B615" s="51"/>
      <c r="C615" s="45"/>
      <c r="D615" s="53"/>
      <c r="E615" s="53"/>
      <c r="F615" s="57"/>
      <c r="G615" s="57"/>
      <c r="H615" s="57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</row>
    <row r="616" spans="1:33" ht="21" customHeight="1">
      <c r="A616" s="45"/>
      <c r="B616" s="51"/>
      <c r="C616" s="45"/>
      <c r="D616" s="53"/>
      <c r="E616" s="53"/>
      <c r="F616" s="57"/>
      <c r="G616" s="57"/>
      <c r="H616" s="57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</row>
    <row r="617" spans="1:33" ht="21" customHeight="1">
      <c r="A617" s="45"/>
      <c r="B617" s="51"/>
      <c r="C617" s="45"/>
      <c r="D617" s="53"/>
      <c r="E617" s="53"/>
      <c r="F617" s="57"/>
      <c r="G617" s="57"/>
      <c r="H617" s="57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</row>
    <row r="618" spans="1:33" ht="21" customHeight="1">
      <c r="A618" s="45"/>
      <c r="B618" s="51"/>
      <c r="C618" s="45"/>
      <c r="D618" s="53"/>
      <c r="E618" s="53"/>
      <c r="F618" s="57"/>
      <c r="G618" s="57"/>
      <c r="H618" s="57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</row>
    <row r="619" spans="1:33" ht="21" customHeight="1">
      <c r="A619" s="45"/>
      <c r="B619" s="51"/>
      <c r="C619" s="45"/>
      <c r="D619" s="53"/>
      <c r="E619" s="53"/>
      <c r="F619" s="57"/>
      <c r="G619" s="57"/>
      <c r="H619" s="57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</row>
    <row r="620" spans="1:33" ht="21" customHeight="1">
      <c r="A620" s="45"/>
      <c r="B620" s="51"/>
      <c r="C620" s="45"/>
      <c r="D620" s="53"/>
      <c r="E620" s="53"/>
      <c r="F620" s="57"/>
      <c r="G620" s="57"/>
      <c r="H620" s="57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</row>
    <row r="621" spans="1:33" ht="21" customHeight="1">
      <c r="A621" s="45"/>
      <c r="B621" s="51"/>
      <c r="C621" s="45"/>
      <c r="D621" s="53"/>
      <c r="E621" s="53"/>
      <c r="F621" s="57"/>
      <c r="G621" s="57"/>
      <c r="H621" s="57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</row>
    <row r="622" spans="1:33" ht="21" customHeight="1">
      <c r="A622" s="45"/>
      <c r="B622" s="51"/>
      <c r="C622" s="45"/>
      <c r="D622" s="53"/>
      <c r="E622" s="53"/>
      <c r="F622" s="57"/>
      <c r="G622" s="57"/>
      <c r="H622" s="57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</row>
    <row r="623" spans="1:33" ht="21" customHeight="1">
      <c r="A623" s="45"/>
      <c r="B623" s="51"/>
      <c r="C623" s="45"/>
      <c r="D623" s="53"/>
      <c r="E623" s="53"/>
      <c r="F623" s="57"/>
      <c r="G623" s="57"/>
      <c r="H623" s="57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</row>
    <row r="624" spans="1:33" ht="21" customHeight="1">
      <c r="A624" s="45"/>
      <c r="B624" s="51"/>
      <c r="C624" s="45"/>
      <c r="D624" s="53"/>
      <c r="E624" s="53"/>
      <c r="F624" s="57"/>
      <c r="G624" s="57"/>
      <c r="H624" s="57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</row>
    <row r="625" spans="1:33" ht="21" customHeight="1">
      <c r="A625" s="45"/>
      <c r="B625" s="51"/>
      <c r="C625" s="45"/>
      <c r="D625" s="53"/>
      <c r="E625" s="53"/>
      <c r="F625" s="57"/>
      <c r="G625" s="57"/>
      <c r="H625" s="57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</row>
    <row r="626" spans="1:33" ht="21" customHeight="1">
      <c r="A626" s="45"/>
      <c r="B626" s="51"/>
      <c r="C626" s="45"/>
      <c r="D626" s="53"/>
      <c r="E626" s="53"/>
      <c r="F626" s="57"/>
      <c r="G626" s="57"/>
      <c r="H626" s="57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</row>
    <row r="627" spans="1:33" ht="21" customHeight="1">
      <c r="A627" s="45"/>
      <c r="B627" s="51"/>
      <c r="C627" s="45"/>
      <c r="D627" s="53"/>
      <c r="E627" s="53"/>
      <c r="F627" s="57"/>
      <c r="G627" s="57"/>
      <c r="H627" s="57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</row>
    <row r="628" spans="1:33" ht="21" customHeight="1">
      <c r="A628" s="45"/>
      <c r="B628" s="51"/>
      <c r="C628" s="45"/>
      <c r="D628" s="53"/>
      <c r="E628" s="53"/>
      <c r="F628" s="57"/>
      <c r="G628" s="57"/>
      <c r="H628" s="57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</row>
    <row r="629" spans="1:33" ht="21" customHeight="1">
      <c r="A629" s="45"/>
      <c r="B629" s="51"/>
      <c r="C629" s="45"/>
      <c r="D629" s="53"/>
      <c r="E629" s="53"/>
      <c r="F629" s="57"/>
      <c r="G629" s="57"/>
      <c r="H629" s="57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</row>
    <row r="630" spans="1:33" ht="21" customHeight="1">
      <c r="A630" s="45"/>
      <c r="B630" s="51"/>
      <c r="C630" s="45"/>
      <c r="D630" s="53"/>
      <c r="E630" s="53"/>
      <c r="F630" s="57"/>
      <c r="G630" s="57"/>
      <c r="H630" s="57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</row>
    <row r="631" spans="1:33" ht="21" customHeight="1">
      <c r="A631" s="45"/>
      <c r="B631" s="51"/>
      <c r="C631" s="45"/>
      <c r="D631" s="53"/>
      <c r="E631" s="53"/>
      <c r="F631" s="57"/>
      <c r="G631" s="57"/>
      <c r="H631" s="57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</row>
    <row r="632" spans="1:33" ht="21" customHeight="1">
      <c r="A632" s="45"/>
      <c r="B632" s="51"/>
      <c r="C632" s="45"/>
      <c r="D632" s="53"/>
      <c r="E632" s="53"/>
      <c r="F632" s="57"/>
      <c r="G632" s="57"/>
      <c r="H632" s="57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</row>
    <row r="633" spans="1:33" ht="21" customHeight="1">
      <c r="A633" s="45"/>
      <c r="B633" s="51"/>
      <c r="C633" s="45"/>
      <c r="D633" s="53"/>
      <c r="E633" s="53"/>
      <c r="F633" s="57"/>
      <c r="G633" s="57"/>
      <c r="H633" s="57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</row>
    <row r="634" spans="1:33" ht="21" customHeight="1">
      <c r="A634" s="45"/>
      <c r="B634" s="51"/>
      <c r="C634" s="45"/>
      <c r="D634" s="53"/>
      <c r="E634" s="53"/>
      <c r="F634" s="57"/>
      <c r="G634" s="57"/>
      <c r="H634" s="57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</row>
    <row r="635" spans="1:33" ht="21" customHeight="1">
      <c r="A635" s="45"/>
      <c r="B635" s="51"/>
      <c r="C635" s="45"/>
      <c r="D635" s="53"/>
      <c r="E635" s="53"/>
      <c r="F635" s="57"/>
      <c r="G635" s="57"/>
      <c r="H635" s="57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</row>
    <row r="636" spans="1:33" ht="21" customHeight="1">
      <c r="A636" s="45"/>
      <c r="B636" s="51"/>
      <c r="C636" s="45"/>
      <c r="D636" s="53"/>
      <c r="E636" s="53"/>
      <c r="F636" s="57"/>
      <c r="G636" s="57"/>
      <c r="H636" s="57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</row>
    <row r="637" spans="1:33" ht="21" customHeight="1">
      <c r="A637" s="45"/>
      <c r="B637" s="51"/>
      <c r="C637" s="45"/>
      <c r="D637" s="53"/>
      <c r="E637" s="53"/>
      <c r="F637" s="57"/>
      <c r="G637" s="57"/>
      <c r="H637" s="57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</row>
    <row r="638" spans="1:33" ht="21" customHeight="1">
      <c r="A638" s="45"/>
      <c r="B638" s="51"/>
      <c r="C638" s="45"/>
      <c r="D638" s="53"/>
      <c r="E638" s="53"/>
      <c r="F638" s="57"/>
      <c r="G638" s="57"/>
      <c r="H638" s="57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</row>
    <row r="639" spans="1:33" ht="21" customHeight="1">
      <c r="A639" s="45"/>
      <c r="B639" s="51"/>
      <c r="C639" s="45"/>
      <c r="D639" s="53"/>
      <c r="E639" s="53"/>
      <c r="F639" s="57"/>
      <c r="G639" s="57"/>
      <c r="H639" s="57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</row>
    <row r="640" spans="1:33" ht="21" customHeight="1">
      <c r="A640" s="45"/>
      <c r="B640" s="51"/>
      <c r="C640" s="45"/>
      <c r="D640" s="53"/>
      <c r="E640" s="53"/>
      <c r="F640" s="57"/>
      <c r="G640" s="57"/>
      <c r="H640" s="57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</row>
    <row r="641" spans="1:33" ht="21" customHeight="1">
      <c r="A641" s="45"/>
      <c r="B641" s="51"/>
      <c r="C641" s="45"/>
      <c r="D641" s="53"/>
      <c r="E641" s="53"/>
      <c r="F641" s="57"/>
      <c r="G641" s="57"/>
      <c r="H641" s="57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</row>
    <row r="642" spans="1:33" ht="21" customHeight="1">
      <c r="A642" s="45"/>
      <c r="B642" s="51"/>
      <c r="C642" s="45"/>
      <c r="D642" s="53"/>
      <c r="E642" s="53"/>
      <c r="F642" s="57"/>
      <c r="G642" s="57"/>
      <c r="H642" s="57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</row>
    <row r="643" spans="1:33" ht="21" customHeight="1">
      <c r="A643" s="45"/>
      <c r="B643" s="51"/>
      <c r="C643" s="45"/>
      <c r="D643" s="53"/>
      <c r="E643" s="53"/>
      <c r="F643" s="57"/>
      <c r="G643" s="57"/>
      <c r="H643" s="57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</row>
    <row r="644" spans="1:33" ht="21" customHeight="1">
      <c r="A644" s="45"/>
      <c r="B644" s="51"/>
      <c r="C644" s="45"/>
      <c r="D644" s="53"/>
      <c r="E644" s="53"/>
      <c r="F644" s="57"/>
      <c r="G644" s="57"/>
      <c r="H644" s="57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</row>
    <row r="645" spans="1:33" ht="21" customHeight="1">
      <c r="A645" s="45"/>
      <c r="B645" s="51"/>
      <c r="C645" s="45"/>
      <c r="D645" s="53"/>
      <c r="E645" s="53"/>
      <c r="F645" s="57"/>
      <c r="G645" s="57"/>
      <c r="H645" s="57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</row>
    <row r="646" spans="1:33" ht="21" customHeight="1">
      <c r="A646" s="45"/>
      <c r="B646" s="51"/>
      <c r="C646" s="45"/>
      <c r="D646" s="53"/>
      <c r="E646" s="53"/>
      <c r="F646" s="57"/>
      <c r="G646" s="57"/>
      <c r="H646" s="57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</row>
    <row r="647" spans="1:33" ht="21" customHeight="1">
      <c r="A647" s="45"/>
      <c r="B647" s="51"/>
      <c r="C647" s="45"/>
      <c r="D647" s="53"/>
      <c r="E647" s="53"/>
      <c r="F647" s="57"/>
      <c r="G647" s="57"/>
      <c r="H647" s="57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</row>
    <row r="648" spans="1:33" ht="21" customHeight="1">
      <c r="A648" s="45"/>
      <c r="B648" s="51"/>
      <c r="C648" s="45"/>
      <c r="D648" s="53"/>
      <c r="E648" s="53"/>
      <c r="F648" s="57"/>
      <c r="G648" s="57"/>
      <c r="H648" s="57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</row>
    <row r="649" spans="1:33" ht="21" customHeight="1">
      <c r="A649" s="45"/>
      <c r="B649" s="51"/>
      <c r="C649" s="45"/>
      <c r="D649" s="53"/>
      <c r="E649" s="53"/>
      <c r="F649" s="57"/>
      <c r="G649" s="57"/>
      <c r="H649" s="57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</row>
    <row r="650" spans="1:33" ht="21" customHeight="1">
      <c r="A650" s="45"/>
      <c r="B650" s="51"/>
      <c r="C650" s="45"/>
      <c r="D650" s="53"/>
      <c r="E650" s="53"/>
      <c r="F650" s="57"/>
      <c r="G650" s="57"/>
      <c r="H650" s="57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</row>
    <row r="651" spans="1:33" ht="21" customHeight="1">
      <c r="A651" s="45"/>
      <c r="B651" s="51"/>
      <c r="C651" s="45"/>
      <c r="D651" s="53"/>
      <c r="E651" s="53"/>
      <c r="F651" s="57"/>
      <c r="G651" s="57"/>
      <c r="H651" s="57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</row>
    <row r="652" spans="1:33" ht="21" customHeight="1">
      <c r="A652" s="45"/>
      <c r="B652" s="51"/>
      <c r="C652" s="45"/>
      <c r="D652" s="53"/>
      <c r="E652" s="53"/>
      <c r="F652" s="57"/>
      <c r="G652" s="57"/>
      <c r="H652" s="57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</row>
    <row r="653" spans="1:33" ht="21" customHeight="1">
      <c r="A653" s="45"/>
      <c r="B653" s="51"/>
      <c r="C653" s="45"/>
      <c r="D653" s="53"/>
      <c r="E653" s="53"/>
      <c r="F653" s="57"/>
      <c r="G653" s="57"/>
      <c r="H653" s="57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</row>
    <row r="654" spans="1:33" ht="21" customHeight="1">
      <c r="A654" s="45"/>
      <c r="B654" s="51"/>
      <c r="C654" s="45"/>
      <c r="D654" s="53"/>
      <c r="E654" s="53"/>
      <c r="F654" s="57"/>
      <c r="G654" s="57"/>
      <c r="H654" s="57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</row>
    <row r="655" spans="1:33" ht="21" customHeight="1">
      <c r="A655" s="45"/>
      <c r="B655" s="51"/>
      <c r="C655" s="45"/>
      <c r="D655" s="53"/>
      <c r="E655" s="53"/>
      <c r="F655" s="57"/>
      <c r="G655" s="57"/>
      <c r="H655" s="57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</row>
    <row r="656" spans="1:33" ht="21" customHeight="1">
      <c r="A656" s="45"/>
      <c r="B656" s="51"/>
      <c r="C656" s="45"/>
      <c r="D656" s="53"/>
      <c r="E656" s="53"/>
      <c r="F656" s="57"/>
      <c r="G656" s="57"/>
      <c r="H656" s="57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</row>
    <row r="657" spans="1:33" ht="21" customHeight="1">
      <c r="A657" s="45"/>
      <c r="B657" s="51"/>
      <c r="C657" s="45"/>
      <c r="D657" s="53"/>
      <c r="E657" s="53"/>
      <c r="F657" s="57"/>
      <c r="G657" s="57"/>
      <c r="H657" s="57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</row>
    <row r="658" spans="1:33" ht="21" customHeight="1">
      <c r="A658" s="45"/>
      <c r="B658" s="51"/>
      <c r="C658" s="45"/>
      <c r="D658" s="53"/>
      <c r="E658" s="53"/>
      <c r="F658" s="57"/>
      <c r="G658" s="57"/>
      <c r="H658" s="57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</row>
    <row r="659" spans="1:33" ht="21" customHeight="1">
      <c r="A659" s="45"/>
      <c r="B659" s="51"/>
      <c r="C659" s="45"/>
      <c r="D659" s="53"/>
      <c r="E659" s="53"/>
      <c r="F659" s="57"/>
      <c r="G659" s="57"/>
      <c r="H659" s="57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</row>
    <row r="660" spans="1:33" ht="21" customHeight="1">
      <c r="A660" s="45"/>
      <c r="B660" s="51"/>
      <c r="C660" s="45"/>
      <c r="D660" s="53"/>
      <c r="E660" s="53"/>
      <c r="F660" s="57"/>
      <c r="G660" s="57"/>
      <c r="H660" s="57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</row>
    <row r="661" spans="1:33" ht="21" customHeight="1">
      <c r="A661" s="45"/>
      <c r="B661" s="51"/>
      <c r="C661" s="45"/>
      <c r="D661" s="53"/>
      <c r="E661" s="53"/>
      <c r="F661" s="57"/>
      <c r="G661" s="57"/>
      <c r="H661" s="57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</row>
    <row r="662" spans="1:33" ht="21" customHeight="1">
      <c r="A662" s="45"/>
      <c r="B662" s="51"/>
      <c r="C662" s="45"/>
      <c r="D662" s="53"/>
      <c r="E662" s="53"/>
      <c r="F662" s="57"/>
      <c r="G662" s="57"/>
      <c r="H662" s="57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</row>
    <row r="663" spans="1:33" ht="21" customHeight="1">
      <c r="A663" s="45"/>
      <c r="B663" s="51"/>
      <c r="C663" s="45"/>
      <c r="D663" s="53"/>
      <c r="E663" s="53"/>
      <c r="F663" s="57"/>
      <c r="G663" s="57"/>
      <c r="H663" s="57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</row>
    <row r="664" spans="1:33" ht="21" customHeight="1">
      <c r="A664" s="45"/>
      <c r="B664" s="51"/>
      <c r="C664" s="45"/>
      <c r="D664" s="53"/>
      <c r="E664" s="53"/>
      <c r="F664" s="57"/>
      <c r="G664" s="57"/>
      <c r="H664" s="57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</row>
    <row r="665" spans="1:33" ht="21" customHeight="1">
      <c r="A665" s="45"/>
      <c r="B665" s="51"/>
      <c r="C665" s="45"/>
      <c r="D665" s="53"/>
      <c r="E665" s="53"/>
      <c r="F665" s="57"/>
      <c r="G665" s="57"/>
      <c r="H665" s="57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</row>
    <row r="666" spans="1:33" ht="21" customHeight="1">
      <c r="A666" s="45"/>
      <c r="B666" s="51"/>
      <c r="C666" s="45"/>
      <c r="D666" s="53"/>
      <c r="E666" s="53"/>
      <c r="F666" s="57"/>
      <c r="G666" s="57"/>
      <c r="H666" s="57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</row>
    <row r="667" spans="1:33" ht="21" customHeight="1">
      <c r="A667" s="45"/>
      <c r="B667" s="51"/>
      <c r="C667" s="45"/>
      <c r="D667" s="53"/>
      <c r="E667" s="53"/>
      <c r="F667" s="57"/>
      <c r="G667" s="57"/>
      <c r="H667" s="57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</row>
    <row r="668" spans="1:33" ht="21" customHeight="1">
      <c r="A668" s="45"/>
      <c r="B668" s="51"/>
      <c r="C668" s="45"/>
      <c r="D668" s="53"/>
      <c r="E668" s="53"/>
      <c r="F668" s="57"/>
      <c r="G668" s="57"/>
      <c r="H668" s="57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</row>
    <row r="669" spans="1:33" ht="21" customHeight="1">
      <c r="A669" s="45"/>
      <c r="B669" s="51"/>
      <c r="C669" s="45"/>
      <c r="D669" s="53"/>
      <c r="E669" s="53"/>
      <c r="F669" s="57"/>
      <c r="G669" s="57"/>
      <c r="H669" s="57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</row>
    <row r="670" spans="1:33" ht="21" customHeight="1">
      <c r="A670" s="45"/>
      <c r="B670" s="51"/>
      <c r="C670" s="45"/>
      <c r="D670" s="53"/>
      <c r="E670" s="53"/>
      <c r="F670" s="57"/>
      <c r="G670" s="57"/>
      <c r="H670" s="57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</row>
    <row r="671" spans="1:33" ht="21" customHeight="1">
      <c r="A671" s="45"/>
      <c r="B671" s="51"/>
      <c r="C671" s="45"/>
      <c r="D671" s="53"/>
      <c r="E671" s="53"/>
      <c r="F671" s="57"/>
      <c r="G671" s="57"/>
      <c r="H671" s="57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</row>
    <row r="672" spans="1:33" ht="21" customHeight="1">
      <c r="A672" s="45"/>
      <c r="B672" s="51"/>
      <c r="C672" s="45"/>
      <c r="D672" s="53"/>
      <c r="E672" s="53"/>
      <c r="F672" s="57"/>
      <c r="G672" s="57"/>
      <c r="H672" s="57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</row>
    <row r="673" spans="1:33" ht="21" customHeight="1">
      <c r="A673" s="45"/>
      <c r="B673" s="51"/>
      <c r="C673" s="45"/>
      <c r="D673" s="53"/>
      <c r="E673" s="53"/>
      <c r="F673" s="57"/>
      <c r="G673" s="57"/>
      <c r="H673" s="57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</row>
    <row r="674" spans="1:33" ht="21" customHeight="1">
      <c r="A674" s="45"/>
      <c r="B674" s="51"/>
      <c r="C674" s="45"/>
      <c r="D674" s="53"/>
      <c r="E674" s="53"/>
      <c r="F674" s="57"/>
      <c r="G674" s="57"/>
      <c r="H674" s="57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</row>
    <row r="675" spans="1:33" ht="21" customHeight="1">
      <c r="A675" s="45"/>
      <c r="B675" s="51"/>
      <c r="C675" s="45"/>
      <c r="D675" s="53"/>
      <c r="E675" s="53"/>
      <c r="F675" s="57"/>
      <c r="G675" s="57"/>
      <c r="H675" s="57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</row>
    <row r="676" spans="1:33" ht="21" customHeight="1">
      <c r="A676" s="45"/>
      <c r="B676" s="51"/>
      <c r="C676" s="45"/>
      <c r="D676" s="53"/>
      <c r="E676" s="53"/>
      <c r="F676" s="57"/>
      <c r="G676" s="57"/>
      <c r="H676" s="57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</row>
    <row r="677" spans="1:33" ht="21" customHeight="1">
      <c r="A677" s="45"/>
      <c r="B677" s="51"/>
      <c r="C677" s="45"/>
      <c r="D677" s="53"/>
      <c r="E677" s="53"/>
      <c r="F677" s="57"/>
      <c r="G677" s="57"/>
      <c r="H677" s="57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</row>
    <row r="678" spans="1:33" ht="21" customHeight="1">
      <c r="A678" s="45"/>
      <c r="B678" s="51"/>
      <c r="C678" s="45"/>
      <c r="D678" s="53"/>
      <c r="E678" s="53"/>
      <c r="F678" s="57"/>
      <c r="G678" s="57"/>
      <c r="H678" s="57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</row>
    <row r="679" spans="1:33" ht="21" customHeight="1">
      <c r="A679" s="45"/>
      <c r="B679" s="51"/>
      <c r="C679" s="45"/>
      <c r="D679" s="53"/>
      <c r="E679" s="53"/>
      <c r="F679" s="57"/>
      <c r="G679" s="57"/>
      <c r="H679" s="57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</row>
    <row r="680" spans="1:33" ht="21" customHeight="1">
      <c r="A680" s="45"/>
      <c r="B680" s="51"/>
      <c r="C680" s="45"/>
      <c r="D680" s="53"/>
      <c r="E680" s="53"/>
      <c r="F680" s="57"/>
      <c r="G680" s="57"/>
      <c r="H680" s="57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</row>
    <row r="681" spans="1:33" ht="21" customHeight="1">
      <c r="A681" s="45"/>
      <c r="B681" s="51"/>
      <c r="C681" s="45"/>
      <c r="D681" s="53"/>
      <c r="E681" s="53"/>
      <c r="F681" s="57"/>
      <c r="G681" s="57"/>
      <c r="H681" s="57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</row>
    <row r="682" spans="1:33" ht="21" customHeight="1">
      <c r="A682" s="45"/>
      <c r="B682" s="51"/>
      <c r="C682" s="45"/>
      <c r="D682" s="53"/>
      <c r="E682" s="53"/>
      <c r="F682" s="57"/>
      <c r="G682" s="57"/>
      <c r="H682" s="57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</row>
    <row r="683" spans="1:33" ht="21" customHeight="1">
      <c r="A683" s="45"/>
      <c r="B683" s="51"/>
      <c r="C683" s="45"/>
      <c r="D683" s="53"/>
      <c r="E683" s="53"/>
      <c r="F683" s="57"/>
      <c r="G683" s="57"/>
      <c r="H683" s="57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</row>
    <row r="684" spans="1:33" ht="21" customHeight="1">
      <c r="A684" s="45"/>
      <c r="B684" s="51"/>
      <c r="C684" s="45"/>
      <c r="D684" s="53"/>
      <c r="E684" s="53"/>
      <c r="F684" s="57"/>
      <c r="G684" s="57"/>
      <c r="H684" s="57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</row>
    <row r="685" spans="1:33" ht="21" customHeight="1">
      <c r="A685" s="45"/>
      <c r="B685" s="51"/>
      <c r="C685" s="45"/>
      <c r="D685" s="53"/>
      <c r="E685" s="53"/>
      <c r="F685" s="57"/>
      <c r="G685" s="57"/>
      <c r="H685" s="57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</row>
    <row r="686" spans="1:33" ht="21" customHeight="1">
      <c r="A686" s="45"/>
      <c r="B686" s="51"/>
      <c r="C686" s="45"/>
      <c r="D686" s="53"/>
      <c r="E686" s="53"/>
      <c r="F686" s="57"/>
      <c r="G686" s="57"/>
      <c r="H686" s="57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</row>
    <row r="687" spans="1:33" ht="21" customHeight="1">
      <c r="A687" s="45"/>
      <c r="B687" s="51"/>
      <c r="C687" s="45"/>
      <c r="D687" s="53"/>
      <c r="E687" s="53"/>
      <c r="F687" s="57"/>
      <c r="G687" s="57"/>
      <c r="H687" s="57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</row>
    <row r="688" spans="1:33" ht="21" customHeight="1">
      <c r="A688" s="45"/>
      <c r="B688" s="51"/>
      <c r="C688" s="45"/>
      <c r="D688" s="53"/>
      <c r="E688" s="53"/>
      <c r="F688" s="57"/>
      <c r="G688" s="57"/>
      <c r="H688" s="57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</row>
    <row r="689" spans="1:33" ht="21" customHeight="1">
      <c r="A689" s="45"/>
      <c r="B689" s="51"/>
      <c r="C689" s="45"/>
      <c r="D689" s="53"/>
      <c r="E689" s="53"/>
      <c r="F689" s="57"/>
      <c r="G689" s="57"/>
      <c r="H689" s="57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</row>
    <row r="690" spans="1:33" ht="21" customHeight="1">
      <c r="A690" s="45"/>
      <c r="B690" s="51"/>
      <c r="C690" s="45"/>
      <c r="D690" s="53"/>
      <c r="E690" s="53"/>
      <c r="F690" s="57"/>
      <c r="G690" s="57"/>
      <c r="H690" s="57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</row>
    <row r="691" spans="1:33" ht="21" customHeight="1">
      <c r="A691" s="45"/>
      <c r="B691" s="51"/>
      <c r="C691" s="45"/>
      <c r="D691" s="53"/>
      <c r="E691" s="53"/>
      <c r="F691" s="57"/>
      <c r="G691" s="57"/>
      <c r="H691" s="57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</row>
    <row r="692" spans="1:33" ht="21" customHeight="1">
      <c r="A692" s="45"/>
      <c r="B692" s="51"/>
      <c r="C692" s="45"/>
      <c r="D692" s="53"/>
      <c r="E692" s="53"/>
      <c r="F692" s="57"/>
      <c r="G692" s="57"/>
      <c r="H692" s="57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</row>
    <row r="693" spans="1:33" ht="21" customHeight="1">
      <c r="A693" s="45"/>
      <c r="B693" s="51"/>
      <c r="C693" s="45"/>
      <c r="D693" s="53"/>
      <c r="E693" s="53"/>
      <c r="F693" s="57"/>
      <c r="G693" s="57"/>
      <c r="H693" s="57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</row>
    <row r="694" spans="1:33" ht="21" customHeight="1">
      <c r="A694" s="45"/>
      <c r="B694" s="51"/>
      <c r="C694" s="45"/>
      <c r="D694" s="53"/>
      <c r="E694" s="53"/>
      <c r="F694" s="57"/>
      <c r="G694" s="57"/>
      <c r="H694" s="57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</row>
    <row r="695" spans="1:33" ht="21" customHeight="1">
      <c r="A695" s="45"/>
      <c r="B695" s="51"/>
      <c r="C695" s="45"/>
      <c r="D695" s="53"/>
      <c r="E695" s="53"/>
      <c r="F695" s="57"/>
      <c r="G695" s="57"/>
      <c r="H695" s="57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</row>
    <row r="696" spans="1:33" ht="21" customHeight="1">
      <c r="A696" s="45"/>
      <c r="B696" s="51"/>
      <c r="C696" s="45"/>
      <c r="D696" s="53"/>
      <c r="E696" s="53"/>
      <c r="F696" s="57"/>
      <c r="G696" s="57"/>
      <c r="H696" s="57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</row>
    <row r="697" spans="1:33" ht="21" customHeight="1">
      <c r="A697" s="45"/>
      <c r="B697" s="51"/>
      <c r="C697" s="45"/>
      <c r="D697" s="53"/>
      <c r="E697" s="53"/>
      <c r="F697" s="57"/>
      <c r="G697" s="57"/>
      <c r="H697" s="57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</row>
    <row r="698" spans="1:33" ht="21" customHeight="1">
      <c r="A698" s="45"/>
      <c r="B698" s="51"/>
      <c r="C698" s="45"/>
      <c r="D698" s="53"/>
      <c r="E698" s="53"/>
      <c r="F698" s="57"/>
      <c r="G698" s="57"/>
      <c r="H698" s="57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</row>
    <row r="699" spans="1:33" ht="21" customHeight="1">
      <c r="A699" s="45"/>
      <c r="B699" s="51"/>
      <c r="C699" s="45"/>
      <c r="D699" s="53"/>
      <c r="E699" s="53"/>
      <c r="F699" s="57"/>
      <c r="G699" s="57"/>
      <c r="H699" s="57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</row>
    <row r="700" spans="1:33" ht="21" customHeight="1">
      <c r="A700" s="45"/>
      <c r="B700" s="51"/>
      <c r="C700" s="45"/>
      <c r="D700" s="53"/>
      <c r="E700" s="53"/>
      <c r="F700" s="57"/>
      <c r="G700" s="57"/>
      <c r="H700" s="57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</row>
    <row r="701" spans="1:33" ht="21" customHeight="1">
      <c r="A701" s="45"/>
      <c r="B701" s="51"/>
      <c r="C701" s="45"/>
      <c r="D701" s="53"/>
      <c r="E701" s="53"/>
      <c r="F701" s="57"/>
      <c r="G701" s="57"/>
      <c r="H701" s="57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</row>
    <row r="702" spans="1:33" ht="21" customHeight="1">
      <c r="A702" s="45"/>
      <c r="B702" s="51"/>
      <c r="C702" s="45"/>
      <c r="D702" s="53"/>
      <c r="E702" s="53"/>
      <c r="F702" s="57"/>
      <c r="G702" s="57"/>
      <c r="H702" s="57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</row>
    <row r="703" spans="1:33" ht="21" customHeight="1">
      <c r="A703" s="45"/>
      <c r="B703" s="51"/>
      <c r="C703" s="45"/>
      <c r="D703" s="53"/>
      <c r="E703" s="53"/>
      <c r="F703" s="57"/>
      <c r="G703" s="57"/>
      <c r="H703" s="57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</row>
    <row r="704" spans="1:33" ht="21" customHeight="1">
      <c r="A704" s="45"/>
      <c r="B704" s="51"/>
      <c r="C704" s="45"/>
      <c r="D704" s="53"/>
      <c r="E704" s="53"/>
      <c r="F704" s="57"/>
      <c r="G704" s="57"/>
      <c r="H704" s="57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</row>
    <row r="705" spans="1:33" ht="21" customHeight="1">
      <c r="A705" s="45"/>
      <c r="B705" s="51"/>
      <c r="C705" s="45"/>
      <c r="D705" s="53"/>
      <c r="E705" s="53"/>
      <c r="F705" s="57"/>
      <c r="G705" s="57"/>
      <c r="H705" s="57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</row>
    <row r="706" spans="1:33" ht="21" customHeight="1">
      <c r="A706" s="45"/>
      <c r="B706" s="51"/>
      <c r="C706" s="45"/>
      <c r="D706" s="53"/>
      <c r="E706" s="53"/>
      <c r="F706" s="57"/>
      <c r="G706" s="57"/>
      <c r="H706" s="57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</row>
    <row r="707" spans="1:33" ht="21" customHeight="1">
      <c r="A707" s="45"/>
      <c r="B707" s="51"/>
      <c r="C707" s="45"/>
      <c r="D707" s="53"/>
      <c r="E707" s="53"/>
      <c r="F707" s="57"/>
      <c r="G707" s="57"/>
      <c r="H707" s="57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</row>
    <row r="708" spans="1:33" ht="21" customHeight="1">
      <c r="A708" s="45"/>
      <c r="B708" s="51"/>
      <c r="C708" s="45"/>
      <c r="D708" s="53"/>
      <c r="E708" s="53"/>
      <c r="F708" s="57"/>
      <c r="G708" s="57"/>
      <c r="H708" s="57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</row>
    <row r="709" spans="1:33" ht="21" customHeight="1">
      <c r="A709" s="45"/>
      <c r="B709" s="51"/>
      <c r="C709" s="45"/>
      <c r="D709" s="53"/>
      <c r="E709" s="53"/>
      <c r="F709" s="57"/>
      <c r="G709" s="57"/>
      <c r="H709" s="57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</row>
    <row r="710" spans="1:33" ht="21" customHeight="1">
      <c r="A710" s="45"/>
      <c r="B710" s="51"/>
      <c r="C710" s="45"/>
      <c r="D710" s="53"/>
      <c r="E710" s="53"/>
      <c r="F710" s="57"/>
      <c r="G710" s="57"/>
      <c r="H710" s="57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</row>
    <row r="711" spans="1:33" ht="21" customHeight="1">
      <c r="A711" s="45"/>
      <c r="B711" s="51"/>
      <c r="C711" s="45"/>
      <c r="D711" s="53"/>
      <c r="E711" s="53"/>
      <c r="F711" s="57"/>
      <c r="G711" s="57"/>
      <c r="H711" s="57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</row>
    <row r="712" spans="1:33" ht="21" customHeight="1">
      <c r="A712" s="45"/>
      <c r="B712" s="51"/>
      <c r="C712" s="45"/>
      <c r="D712" s="53"/>
      <c r="E712" s="53"/>
      <c r="F712" s="57"/>
      <c r="G712" s="57"/>
      <c r="H712" s="57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</row>
    <row r="713" spans="1:33" ht="21" customHeight="1">
      <c r="A713" s="45"/>
      <c r="B713" s="51"/>
      <c r="C713" s="45"/>
      <c r="D713" s="53"/>
      <c r="E713" s="53"/>
      <c r="F713" s="57"/>
      <c r="G713" s="57"/>
      <c r="H713" s="57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</row>
    <row r="714" spans="1:33" ht="21" customHeight="1">
      <c r="A714" s="45"/>
      <c r="B714" s="51"/>
      <c r="C714" s="45"/>
      <c r="D714" s="53"/>
      <c r="E714" s="53"/>
      <c r="F714" s="57"/>
      <c r="G714" s="57"/>
      <c r="H714" s="57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</row>
    <row r="715" spans="1:33" ht="21" customHeight="1">
      <c r="A715" s="45"/>
      <c r="B715" s="51"/>
      <c r="C715" s="45"/>
      <c r="D715" s="53"/>
      <c r="E715" s="53"/>
      <c r="F715" s="57"/>
      <c r="G715" s="57"/>
      <c r="H715" s="57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</row>
    <row r="716" spans="1:33" ht="21" customHeight="1">
      <c r="A716" s="45"/>
      <c r="B716" s="51"/>
      <c r="C716" s="45"/>
      <c r="D716" s="53"/>
      <c r="E716" s="53"/>
      <c r="F716" s="57"/>
      <c r="G716" s="57"/>
      <c r="H716" s="57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</row>
    <row r="717" spans="1:33" ht="21" customHeight="1">
      <c r="A717" s="45"/>
      <c r="B717" s="51"/>
      <c r="C717" s="45"/>
      <c r="D717" s="53"/>
      <c r="E717" s="53"/>
      <c r="F717" s="57"/>
      <c r="G717" s="57"/>
      <c r="H717" s="57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</row>
    <row r="718" spans="1:33" ht="21" customHeight="1">
      <c r="A718" s="45"/>
      <c r="B718" s="51"/>
      <c r="C718" s="45"/>
      <c r="D718" s="53"/>
      <c r="E718" s="53"/>
      <c r="F718" s="57"/>
      <c r="G718" s="57"/>
      <c r="H718" s="57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</row>
    <row r="719" spans="1:33" ht="21" customHeight="1">
      <c r="A719" s="45"/>
      <c r="B719" s="51"/>
      <c r="C719" s="45"/>
      <c r="D719" s="53"/>
      <c r="E719" s="53"/>
      <c r="F719" s="57"/>
      <c r="G719" s="57"/>
      <c r="H719" s="57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</row>
    <row r="720" spans="1:33" ht="21" customHeight="1">
      <c r="A720" s="45"/>
      <c r="B720" s="51"/>
      <c r="C720" s="45"/>
      <c r="D720" s="53"/>
      <c r="E720" s="53"/>
      <c r="F720" s="57"/>
      <c r="G720" s="57"/>
      <c r="H720" s="57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</row>
    <row r="721" spans="1:33" ht="21" customHeight="1">
      <c r="A721" s="45"/>
      <c r="B721" s="51"/>
      <c r="C721" s="45"/>
      <c r="D721" s="53"/>
      <c r="E721" s="53"/>
      <c r="F721" s="57"/>
      <c r="G721" s="57"/>
      <c r="H721" s="57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</row>
    <row r="722" spans="1:33" ht="21" customHeight="1">
      <c r="A722" s="45"/>
      <c r="B722" s="51"/>
      <c r="C722" s="45"/>
      <c r="D722" s="53"/>
      <c r="E722" s="53"/>
      <c r="F722" s="57"/>
      <c r="G722" s="57"/>
      <c r="H722" s="57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</row>
    <row r="723" spans="1:33" ht="21" customHeight="1">
      <c r="A723" s="45"/>
      <c r="B723" s="51"/>
      <c r="C723" s="45"/>
      <c r="D723" s="53"/>
      <c r="E723" s="53"/>
      <c r="F723" s="57"/>
      <c r="G723" s="57"/>
      <c r="H723" s="57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</row>
    <row r="724" spans="1:33" ht="21" customHeight="1">
      <c r="A724" s="45"/>
      <c r="B724" s="51"/>
      <c r="C724" s="45"/>
      <c r="D724" s="53"/>
      <c r="E724" s="53"/>
      <c r="F724" s="57"/>
      <c r="G724" s="57"/>
      <c r="H724" s="57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</row>
    <row r="725" spans="1:33" ht="21" customHeight="1">
      <c r="A725" s="45"/>
      <c r="B725" s="51"/>
      <c r="C725" s="45"/>
      <c r="D725" s="53"/>
      <c r="E725" s="53"/>
      <c r="F725" s="57"/>
      <c r="G725" s="57"/>
      <c r="H725" s="57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</row>
    <row r="726" spans="1:33" ht="21" customHeight="1">
      <c r="A726" s="45"/>
      <c r="B726" s="51"/>
      <c r="C726" s="45"/>
      <c r="D726" s="53"/>
      <c r="E726" s="53"/>
      <c r="F726" s="57"/>
      <c r="G726" s="57"/>
      <c r="H726" s="57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</row>
    <row r="727" spans="1:33" ht="21" customHeight="1">
      <c r="A727" s="45"/>
      <c r="B727" s="51"/>
      <c r="C727" s="45"/>
      <c r="D727" s="53"/>
      <c r="E727" s="53"/>
      <c r="F727" s="57"/>
      <c r="G727" s="57"/>
      <c r="H727" s="57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</row>
    <row r="728" spans="1:33" ht="21" customHeight="1">
      <c r="A728" s="45"/>
      <c r="B728" s="51"/>
      <c r="C728" s="45"/>
      <c r="D728" s="53"/>
      <c r="E728" s="53"/>
      <c r="F728" s="57"/>
      <c r="G728" s="57"/>
      <c r="H728" s="57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</row>
    <row r="729" spans="1:33" ht="21" customHeight="1">
      <c r="A729" s="45"/>
      <c r="B729" s="51"/>
      <c r="C729" s="45"/>
      <c r="D729" s="53"/>
      <c r="E729" s="53"/>
      <c r="F729" s="57"/>
      <c r="G729" s="57"/>
      <c r="H729" s="57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</row>
    <row r="730" spans="1:33" ht="21" customHeight="1">
      <c r="A730" s="45"/>
      <c r="B730" s="51"/>
      <c r="C730" s="45"/>
      <c r="D730" s="53"/>
      <c r="E730" s="53"/>
      <c r="F730" s="57"/>
      <c r="G730" s="57"/>
      <c r="H730" s="57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</row>
    <row r="731" spans="1:33" ht="21" customHeight="1">
      <c r="A731" s="45"/>
      <c r="B731" s="51"/>
      <c r="C731" s="45"/>
      <c r="D731" s="53"/>
      <c r="E731" s="53"/>
      <c r="F731" s="57"/>
      <c r="G731" s="57"/>
      <c r="H731" s="57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</row>
    <row r="732" spans="1:33" ht="21" customHeight="1">
      <c r="A732" s="45"/>
      <c r="B732" s="51"/>
      <c r="C732" s="45"/>
      <c r="D732" s="53"/>
      <c r="E732" s="53"/>
      <c r="F732" s="57"/>
      <c r="G732" s="57"/>
      <c r="H732" s="57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</row>
    <row r="733" spans="1:33" ht="21" customHeight="1">
      <c r="A733" s="45"/>
      <c r="B733" s="51"/>
      <c r="C733" s="45"/>
      <c r="D733" s="53"/>
      <c r="E733" s="53"/>
      <c r="F733" s="57"/>
      <c r="G733" s="57"/>
      <c r="H733" s="57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</row>
    <row r="734" spans="1:33" ht="21" customHeight="1">
      <c r="A734" s="45"/>
      <c r="B734" s="51"/>
      <c r="C734" s="45"/>
      <c r="D734" s="53"/>
      <c r="E734" s="53"/>
      <c r="F734" s="57"/>
      <c r="G734" s="57"/>
      <c r="H734" s="57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</row>
    <row r="735" spans="1:33" ht="21" customHeight="1">
      <c r="A735" s="45"/>
      <c r="B735" s="51"/>
      <c r="C735" s="45"/>
      <c r="D735" s="53"/>
      <c r="E735" s="53"/>
      <c r="F735" s="57"/>
      <c r="G735" s="57"/>
      <c r="H735" s="57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</row>
    <row r="736" spans="1:33" ht="21" customHeight="1">
      <c r="A736" s="45"/>
      <c r="B736" s="51"/>
      <c r="C736" s="45"/>
      <c r="D736" s="53"/>
      <c r="E736" s="53"/>
      <c r="F736" s="57"/>
      <c r="G736" s="57"/>
      <c r="H736" s="57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</row>
    <row r="737" spans="1:33" ht="21" customHeight="1">
      <c r="A737" s="45"/>
      <c r="B737" s="51"/>
      <c r="C737" s="45"/>
      <c r="D737" s="53"/>
      <c r="E737" s="53"/>
      <c r="F737" s="57"/>
      <c r="G737" s="57"/>
      <c r="H737" s="57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</row>
    <row r="738" spans="1:33" ht="21" customHeight="1">
      <c r="A738" s="45"/>
      <c r="B738" s="51"/>
      <c r="C738" s="45"/>
      <c r="D738" s="53"/>
      <c r="E738" s="53"/>
      <c r="F738" s="57"/>
      <c r="G738" s="57"/>
      <c r="H738" s="57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</row>
    <row r="739" spans="1:33" ht="21" customHeight="1">
      <c r="A739" s="45"/>
      <c r="B739" s="51"/>
      <c r="C739" s="45"/>
      <c r="D739" s="53"/>
      <c r="E739" s="53"/>
      <c r="F739" s="57"/>
      <c r="G739" s="57"/>
      <c r="H739" s="57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</row>
    <row r="740" spans="1:33" ht="21" customHeight="1">
      <c r="A740" s="45"/>
      <c r="B740" s="51"/>
      <c r="C740" s="45"/>
      <c r="D740" s="53"/>
      <c r="E740" s="53"/>
      <c r="F740" s="57"/>
      <c r="G740" s="57"/>
      <c r="H740" s="57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</row>
    <row r="741" spans="1:33" ht="21" customHeight="1">
      <c r="A741" s="45"/>
      <c r="B741" s="51"/>
      <c r="C741" s="45"/>
      <c r="D741" s="53"/>
      <c r="E741" s="53"/>
      <c r="F741" s="57"/>
      <c r="G741" s="57"/>
      <c r="H741" s="57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</row>
    <row r="742" spans="1:33" ht="21" customHeight="1">
      <c r="A742" s="45"/>
      <c r="B742" s="51"/>
      <c r="C742" s="45"/>
      <c r="D742" s="53"/>
      <c r="E742" s="53"/>
      <c r="F742" s="57"/>
      <c r="G742" s="57"/>
      <c r="H742" s="57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</row>
    <row r="743" spans="1:33" ht="21" customHeight="1">
      <c r="A743" s="45"/>
      <c r="B743" s="51"/>
      <c r="C743" s="45"/>
      <c r="D743" s="53"/>
      <c r="E743" s="53"/>
      <c r="F743" s="57"/>
      <c r="G743" s="57"/>
      <c r="H743" s="57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</row>
    <row r="744" spans="1:33" ht="21" customHeight="1">
      <c r="A744" s="45"/>
      <c r="B744" s="51"/>
      <c r="C744" s="45"/>
      <c r="D744" s="53"/>
      <c r="E744" s="53"/>
      <c r="F744" s="57"/>
      <c r="G744" s="57"/>
      <c r="H744" s="57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</row>
    <row r="745" spans="1:33" ht="21" customHeight="1">
      <c r="A745" s="45"/>
      <c r="B745" s="51"/>
      <c r="C745" s="45"/>
      <c r="D745" s="53"/>
      <c r="E745" s="53"/>
      <c r="F745" s="57"/>
      <c r="G745" s="57"/>
      <c r="H745" s="57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</row>
    <row r="746" spans="1:33" ht="21" customHeight="1">
      <c r="A746" s="45"/>
      <c r="B746" s="51"/>
      <c r="C746" s="45"/>
      <c r="D746" s="53"/>
      <c r="E746" s="53"/>
      <c r="F746" s="57"/>
      <c r="G746" s="57"/>
      <c r="H746" s="57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</row>
    <row r="747" spans="1:33" ht="21" customHeight="1">
      <c r="A747" s="45"/>
      <c r="B747" s="51"/>
      <c r="C747" s="45"/>
      <c r="D747" s="53"/>
      <c r="E747" s="53"/>
      <c r="F747" s="57"/>
      <c r="G747" s="57"/>
      <c r="H747" s="57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</row>
    <row r="748" spans="1:33" ht="21" customHeight="1">
      <c r="A748" s="45"/>
      <c r="B748" s="51"/>
      <c r="C748" s="45"/>
      <c r="D748" s="53"/>
      <c r="E748" s="53"/>
      <c r="F748" s="57"/>
      <c r="G748" s="57"/>
      <c r="H748" s="57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</row>
    <row r="749" spans="1:33" ht="21" customHeight="1">
      <c r="A749" s="45"/>
      <c r="B749" s="51"/>
      <c r="C749" s="45"/>
      <c r="D749" s="53"/>
      <c r="E749" s="53"/>
      <c r="F749" s="57"/>
      <c r="G749" s="57"/>
      <c r="H749" s="57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</row>
    <row r="750" spans="1:33" ht="21" customHeight="1">
      <c r="A750" s="45"/>
      <c r="B750" s="51"/>
      <c r="C750" s="45"/>
      <c r="D750" s="53"/>
      <c r="E750" s="53"/>
      <c r="F750" s="57"/>
      <c r="G750" s="57"/>
      <c r="H750" s="57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</row>
    <row r="751" spans="1:33" ht="21" customHeight="1">
      <c r="A751" s="45"/>
      <c r="B751" s="51"/>
      <c r="C751" s="45"/>
      <c r="D751" s="53"/>
      <c r="E751" s="53"/>
      <c r="F751" s="57"/>
      <c r="G751" s="57"/>
      <c r="H751" s="57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</row>
    <row r="752" spans="1:33" ht="21" customHeight="1">
      <c r="A752" s="45"/>
      <c r="B752" s="51"/>
      <c r="C752" s="45"/>
      <c r="D752" s="53"/>
      <c r="E752" s="53"/>
      <c r="F752" s="57"/>
      <c r="G752" s="57"/>
      <c r="H752" s="57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</row>
    <row r="753" spans="1:33" ht="21" customHeight="1">
      <c r="A753" s="45"/>
      <c r="B753" s="51"/>
      <c r="C753" s="45"/>
      <c r="D753" s="53"/>
      <c r="E753" s="53"/>
      <c r="F753" s="57"/>
      <c r="G753" s="57"/>
      <c r="H753" s="57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</row>
    <row r="754" spans="1:33" ht="21" customHeight="1">
      <c r="A754" s="45"/>
      <c r="B754" s="51"/>
      <c r="C754" s="45"/>
      <c r="D754" s="53"/>
      <c r="E754" s="53"/>
      <c r="F754" s="57"/>
      <c r="G754" s="57"/>
      <c r="H754" s="57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</row>
    <row r="755" spans="1:33" ht="21" customHeight="1">
      <c r="A755" s="45"/>
      <c r="B755" s="51"/>
      <c r="C755" s="45"/>
      <c r="D755" s="53"/>
      <c r="E755" s="53"/>
      <c r="F755" s="57"/>
      <c r="G755" s="57"/>
      <c r="H755" s="57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</row>
    <row r="756" spans="1:33" ht="21" customHeight="1">
      <c r="A756" s="45"/>
      <c r="B756" s="51"/>
      <c r="C756" s="45"/>
      <c r="D756" s="53"/>
      <c r="E756" s="53"/>
      <c r="F756" s="57"/>
      <c r="G756" s="57"/>
      <c r="H756" s="57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</row>
    <row r="757" spans="1:33" ht="21" customHeight="1">
      <c r="A757" s="45"/>
      <c r="B757" s="51"/>
      <c r="C757" s="45"/>
      <c r="D757" s="53"/>
      <c r="E757" s="53"/>
      <c r="F757" s="57"/>
      <c r="G757" s="57"/>
      <c r="H757" s="57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</row>
    <row r="758" spans="1:33" ht="21" customHeight="1">
      <c r="A758" s="45"/>
      <c r="B758" s="51"/>
      <c r="C758" s="45"/>
      <c r="D758" s="53"/>
      <c r="E758" s="53"/>
      <c r="F758" s="57"/>
      <c r="G758" s="57"/>
      <c r="H758" s="57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</row>
    <row r="759" spans="1:33" ht="21" customHeight="1">
      <c r="A759" s="45"/>
      <c r="B759" s="51"/>
      <c r="C759" s="45"/>
      <c r="D759" s="53"/>
      <c r="E759" s="53"/>
      <c r="F759" s="57"/>
      <c r="G759" s="57"/>
      <c r="H759" s="57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</row>
    <row r="760" spans="1:33" ht="21" customHeight="1">
      <c r="A760" s="45"/>
      <c r="B760" s="51"/>
      <c r="C760" s="45"/>
      <c r="D760" s="53"/>
      <c r="E760" s="53"/>
      <c r="F760" s="57"/>
      <c r="G760" s="57"/>
      <c r="H760" s="57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</row>
    <row r="761" spans="1:33" ht="21" customHeight="1">
      <c r="A761" s="45"/>
      <c r="B761" s="51"/>
      <c r="C761" s="45"/>
      <c r="D761" s="53"/>
      <c r="E761" s="53"/>
      <c r="F761" s="57"/>
      <c r="G761" s="57"/>
      <c r="H761" s="57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</row>
    <row r="762" spans="1:33" ht="21" customHeight="1">
      <c r="A762" s="45"/>
      <c r="B762" s="51"/>
      <c r="C762" s="45"/>
      <c r="D762" s="53"/>
      <c r="E762" s="53"/>
      <c r="F762" s="57"/>
      <c r="G762" s="57"/>
      <c r="H762" s="57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</row>
    <row r="763" spans="1:33" ht="21" customHeight="1">
      <c r="A763" s="45"/>
      <c r="B763" s="51"/>
      <c r="C763" s="45"/>
      <c r="D763" s="53"/>
      <c r="E763" s="53"/>
      <c r="F763" s="57"/>
      <c r="G763" s="57"/>
      <c r="H763" s="57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</row>
    <row r="764" spans="1:33" ht="21" customHeight="1">
      <c r="A764" s="45"/>
      <c r="B764" s="51"/>
      <c r="C764" s="45"/>
      <c r="D764" s="53"/>
      <c r="E764" s="53"/>
      <c r="F764" s="57"/>
      <c r="G764" s="57"/>
      <c r="H764" s="57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</row>
    <row r="765" spans="1:33" ht="21" customHeight="1">
      <c r="A765" s="45"/>
      <c r="B765" s="51"/>
      <c r="C765" s="45"/>
      <c r="D765" s="53"/>
      <c r="E765" s="53"/>
      <c r="F765" s="57"/>
      <c r="G765" s="57"/>
      <c r="H765" s="57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</row>
    <row r="766" spans="1:33" ht="21" customHeight="1">
      <c r="A766" s="45"/>
      <c r="B766" s="51"/>
      <c r="C766" s="45"/>
      <c r="D766" s="53"/>
      <c r="E766" s="53"/>
      <c r="F766" s="57"/>
      <c r="G766" s="57"/>
      <c r="H766" s="57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</row>
    <row r="767" spans="1:33" ht="21" customHeight="1">
      <c r="A767" s="45"/>
      <c r="B767" s="51"/>
      <c r="C767" s="45"/>
      <c r="D767" s="53"/>
      <c r="E767" s="53"/>
      <c r="F767" s="57"/>
      <c r="G767" s="57"/>
      <c r="H767" s="57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</row>
    <row r="768" spans="1:33" ht="21" customHeight="1">
      <c r="A768" s="45"/>
      <c r="B768" s="51"/>
      <c r="C768" s="45"/>
      <c r="D768" s="53"/>
      <c r="E768" s="53"/>
      <c r="F768" s="57"/>
      <c r="G768" s="57"/>
      <c r="H768" s="57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</row>
    <row r="769" spans="1:33" ht="21" customHeight="1">
      <c r="A769" s="45"/>
      <c r="B769" s="51"/>
      <c r="C769" s="45"/>
      <c r="D769" s="53"/>
      <c r="E769" s="53"/>
      <c r="F769" s="57"/>
      <c r="G769" s="57"/>
      <c r="H769" s="57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</row>
    <row r="770" spans="1:33" ht="21" customHeight="1">
      <c r="A770" s="45"/>
      <c r="B770" s="51"/>
      <c r="C770" s="45"/>
      <c r="D770" s="53"/>
      <c r="E770" s="53"/>
      <c r="F770" s="57"/>
      <c r="G770" s="57"/>
      <c r="H770" s="57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</row>
    <row r="771" spans="1:33" ht="21" customHeight="1">
      <c r="A771" s="45"/>
      <c r="B771" s="51"/>
      <c r="C771" s="45"/>
      <c r="D771" s="53"/>
      <c r="E771" s="53"/>
      <c r="F771" s="57"/>
      <c r="G771" s="57"/>
      <c r="H771" s="57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</row>
    <row r="772" spans="1:33" ht="21" customHeight="1">
      <c r="A772" s="45"/>
      <c r="B772" s="51"/>
      <c r="C772" s="45"/>
      <c r="D772" s="53"/>
      <c r="E772" s="53"/>
      <c r="F772" s="57"/>
      <c r="G772" s="57"/>
      <c r="H772" s="57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</row>
    <row r="773" spans="1:33" ht="21" customHeight="1">
      <c r="A773" s="45"/>
      <c r="B773" s="51"/>
      <c r="C773" s="45"/>
      <c r="D773" s="53"/>
      <c r="E773" s="53"/>
      <c r="F773" s="57"/>
      <c r="G773" s="57"/>
      <c r="H773" s="57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</row>
    <row r="774" spans="1:33" ht="21" customHeight="1">
      <c r="A774" s="45"/>
      <c r="B774" s="51"/>
      <c r="C774" s="45"/>
      <c r="D774" s="53"/>
      <c r="E774" s="53"/>
      <c r="F774" s="57"/>
      <c r="G774" s="57"/>
      <c r="H774" s="57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</row>
    <row r="775" spans="1:33" ht="21" customHeight="1">
      <c r="A775" s="45"/>
      <c r="B775" s="51"/>
      <c r="C775" s="45"/>
      <c r="D775" s="53"/>
      <c r="E775" s="53"/>
      <c r="F775" s="57"/>
      <c r="G775" s="57"/>
      <c r="H775" s="57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</row>
    <row r="776" spans="1:33" ht="21" customHeight="1">
      <c r="A776" s="45"/>
      <c r="B776" s="51"/>
      <c r="C776" s="45"/>
      <c r="D776" s="53"/>
      <c r="E776" s="53"/>
      <c r="F776" s="57"/>
      <c r="G776" s="57"/>
      <c r="H776" s="57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</row>
    <row r="777" spans="1:33" ht="21" customHeight="1">
      <c r="A777" s="45"/>
      <c r="B777" s="51"/>
      <c r="C777" s="45"/>
      <c r="D777" s="53"/>
      <c r="E777" s="53"/>
      <c r="F777" s="57"/>
      <c r="G777" s="57"/>
      <c r="H777" s="57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</row>
    <row r="778" spans="1:33" ht="21" customHeight="1">
      <c r="A778" s="45"/>
      <c r="B778" s="51"/>
      <c r="C778" s="45"/>
      <c r="D778" s="53"/>
      <c r="E778" s="53"/>
      <c r="F778" s="57"/>
      <c r="G778" s="57"/>
      <c r="H778" s="57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</row>
    <row r="779" spans="1:33" ht="21" customHeight="1">
      <c r="A779" s="45"/>
      <c r="B779" s="51"/>
      <c r="C779" s="45"/>
      <c r="D779" s="53"/>
      <c r="E779" s="53"/>
      <c r="F779" s="57"/>
      <c r="G779" s="57"/>
      <c r="H779" s="57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</row>
    <row r="780" spans="1:33" ht="21" customHeight="1">
      <c r="A780" s="45"/>
      <c r="B780" s="51"/>
      <c r="C780" s="45"/>
      <c r="D780" s="53"/>
      <c r="E780" s="53"/>
      <c r="F780" s="57"/>
      <c r="G780" s="57"/>
      <c r="H780" s="57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</row>
    <row r="781" spans="1:33" ht="21" customHeight="1">
      <c r="A781" s="45"/>
      <c r="B781" s="51"/>
      <c r="C781" s="45"/>
      <c r="D781" s="53"/>
      <c r="E781" s="53"/>
      <c r="F781" s="57"/>
      <c r="G781" s="57"/>
      <c r="H781" s="57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</row>
    <row r="782" spans="1:33" ht="21" customHeight="1">
      <c r="A782" s="45"/>
      <c r="B782" s="51"/>
      <c r="C782" s="45"/>
      <c r="D782" s="53"/>
      <c r="E782" s="53"/>
      <c r="F782" s="57"/>
      <c r="G782" s="57"/>
      <c r="H782" s="57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</row>
    <row r="783" spans="1:33" ht="21" customHeight="1">
      <c r="A783" s="45"/>
      <c r="B783" s="51"/>
      <c r="C783" s="45"/>
      <c r="D783" s="53"/>
      <c r="E783" s="53"/>
      <c r="F783" s="57"/>
      <c r="G783" s="57"/>
      <c r="H783" s="57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</row>
    <row r="784" spans="1:33" ht="21" customHeight="1">
      <c r="A784" s="45"/>
      <c r="B784" s="51"/>
      <c r="C784" s="45"/>
      <c r="D784" s="53"/>
      <c r="E784" s="53"/>
      <c r="F784" s="57"/>
      <c r="G784" s="57"/>
      <c r="H784" s="57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</row>
    <row r="785" spans="1:33" ht="21" customHeight="1">
      <c r="A785" s="45"/>
      <c r="B785" s="51"/>
      <c r="C785" s="45"/>
      <c r="D785" s="53"/>
      <c r="E785" s="53"/>
      <c r="F785" s="57"/>
      <c r="G785" s="57"/>
      <c r="H785" s="57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</row>
    <row r="786" spans="1:33" ht="21" customHeight="1">
      <c r="A786" s="45"/>
      <c r="B786" s="51"/>
      <c r="C786" s="45"/>
      <c r="D786" s="53"/>
      <c r="E786" s="53"/>
      <c r="F786" s="57"/>
      <c r="G786" s="57"/>
      <c r="H786" s="57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</row>
    <row r="787" spans="1:33" ht="21" customHeight="1">
      <c r="A787" s="45"/>
      <c r="B787" s="51"/>
      <c r="C787" s="45"/>
      <c r="D787" s="53"/>
      <c r="E787" s="53"/>
      <c r="F787" s="57"/>
      <c r="G787" s="57"/>
      <c r="H787" s="57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</row>
    <row r="788" spans="1:33" ht="21" customHeight="1">
      <c r="A788" s="45"/>
      <c r="B788" s="51"/>
      <c r="C788" s="45"/>
      <c r="D788" s="53"/>
      <c r="E788" s="53"/>
      <c r="F788" s="57"/>
      <c r="G788" s="57"/>
      <c r="H788" s="57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</row>
    <row r="789" spans="1:33" ht="21" customHeight="1">
      <c r="A789" s="45"/>
      <c r="B789" s="51"/>
      <c r="C789" s="45"/>
      <c r="D789" s="53"/>
      <c r="E789" s="53"/>
      <c r="F789" s="57"/>
      <c r="G789" s="57"/>
      <c r="H789" s="57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</row>
    <row r="790" spans="1:33" ht="21" customHeight="1">
      <c r="A790" s="45"/>
      <c r="B790" s="51"/>
      <c r="C790" s="45"/>
      <c r="D790" s="53"/>
      <c r="E790" s="53"/>
      <c r="F790" s="57"/>
      <c r="G790" s="57"/>
      <c r="H790" s="57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</row>
    <row r="791" spans="1:33" ht="21" customHeight="1">
      <c r="A791" s="45"/>
      <c r="B791" s="51"/>
      <c r="C791" s="45"/>
      <c r="D791" s="53"/>
      <c r="E791" s="53"/>
      <c r="F791" s="57"/>
      <c r="G791" s="57"/>
      <c r="H791" s="57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</row>
    <row r="792" spans="1:33" ht="21" customHeight="1">
      <c r="A792" s="45"/>
      <c r="B792" s="51"/>
      <c r="C792" s="45"/>
      <c r="D792" s="53"/>
      <c r="E792" s="53"/>
      <c r="F792" s="57"/>
      <c r="G792" s="57"/>
      <c r="H792" s="57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</row>
    <row r="793" spans="1:33" ht="21" customHeight="1">
      <c r="A793" s="45"/>
      <c r="B793" s="51"/>
      <c r="C793" s="45"/>
      <c r="D793" s="53"/>
      <c r="E793" s="53"/>
      <c r="F793" s="57"/>
      <c r="G793" s="57"/>
      <c r="H793" s="57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</row>
    <row r="794" spans="1:33" ht="21" customHeight="1">
      <c r="A794" s="45"/>
      <c r="B794" s="51"/>
      <c r="C794" s="45"/>
      <c r="D794" s="53"/>
      <c r="E794" s="53"/>
      <c r="F794" s="57"/>
      <c r="G794" s="57"/>
      <c r="H794" s="57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</row>
    <row r="795" spans="1:33" ht="21" customHeight="1">
      <c r="A795" s="45"/>
      <c r="B795" s="51"/>
      <c r="C795" s="45"/>
      <c r="D795" s="53"/>
      <c r="E795" s="53"/>
      <c r="F795" s="57"/>
      <c r="G795" s="57"/>
      <c r="H795" s="57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</row>
    <row r="796" spans="1:33" ht="21" customHeight="1">
      <c r="A796" s="45"/>
      <c r="B796" s="51"/>
      <c r="C796" s="45"/>
      <c r="D796" s="53"/>
      <c r="E796" s="53"/>
      <c r="F796" s="57"/>
      <c r="G796" s="57"/>
      <c r="H796" s="57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</row>
    <row r="797" spans="1:33" ht="21" customHeight="1">
      <c r="A797" s="45"/>
      <c r="B797" s="51"/>
      <c r="C797" s="45"/>
      <c r="D797" s="53"/>
      <c r="E797" s="53"/>
      <c r="F797" s="57"/>
      <c r="G797" s="57"/>
      <c r="H797" s="57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</row>
    <row r="798" spans="1:33" ht="21" customHeight="1">
      <c r="A798" s="45"/>
      <c r="B798" s="51"/>
      <c r="C798" s="45"/>
      <c r="D798" s="53"/>
      <c r="E798" s="53"/>
      <c r="F798" s="57"/>
      <c r="G798" s="57"/>
      <c r="H798" s="57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</row>
    <row r="799" spans="1:33" ht="21" customHeight="1">
      <c r="A799" s="45"/>
      <c r="B799" s="51"/>
      <c r="C799" s="45"/>
      <c r="D799" s="53"/>
      <c r="E799" s="53"/>
      <c r="F799" s="57"/>
      <c r="G799" s="57"/>
      <c r="H799" s="57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</row>
    <row r="800" spans="1:33" ht="21" customHeight="1">
      <c r="A800" s="45"/>
      <c r="B800" s="51"/>
      <c r="C800" s="45"/>
      <c r="D800" s="53"/>
      <c r="E800" s="53"/>
      <c r="F800" s="57"/>
      <c r="G800" s="57"/>
      <c r="H800" s="57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</row>
    <row r="801" spans="1:33" ht="21" customHeight="1">
      <c r="A801" s="45"/>
      <c r="B801" s="51"/>
      <c r="C801" s="45"/>
      <c r="D801" s="53"/>
      <c r="E801" s="53"/>
      <c r="F801" s="57"/>
      <c r="G801" s="57"/>
      <c r="H801" s="57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</row>
    <row r="802" spans="1:33" ht="21" customHeight="1">
      <c r="A802" s="45"/>
      <c r="B802" s="51"/>
      <c r="C802" s="45"/>
      <c r="D802" s="53"/>
      <c r="E802" s="53"/>
      <c r="F802" s="57"/>
      <c r="G802" s="57"/>
      <c r="H802" s="57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</row>
    <row r="803" spans="1:33" ht="21" customHeight="1">
      <c r="A803" s="45"/>
      <c r="B803" s="51"/>
      <c r="C803" s="45"/>
      <c r="D803" s="53"/>
      <c r="E803" s="53"/>
      <c r="F803" s="57"/>
      <c r="G803" s="57"/>
      <c r="H803" s="57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</row>
    <row r="804" spans="1:33" ht="21" customHeight="1">
      <c r="A804" s="45"/>
      <c r="B804" s="51"/>
      <c r="C804" s="45"/>
      <c r="D804" s="53"/>
      <c r="E804" s="53"/>
      <c r="F804" s="57"/>
      <c r="G804" s="57"/>
      <c r="H804" s="57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</row>
    <row r="805" spans="1:33" ht="21" customHeight="1">
      <c r="A805" s="45"/>
      <c r="B805" s="51"/>
      <c r="C805" s="45"/>
      <c r="D805" s="53"/>
      <c r="E805" s="53"/>
      <c r="F805" s="57"/>
      <c r="G805" s="57"/>
      <c r="H805" s="57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</row>
    <row r="806" spans="1:33" ht="21" customHeight="1">
      <c r="A806" s="45"/>
      <c r="B806" s="51"/>
      <c r="C806" s="45"/>
      <c r="D806" s="53"/>
      <c r="E806" s="53"/>
      <c r="F806" s="57"/>
      <c r="G806" s="57"/>
      <c r="H806" s="57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</row>
    <row r="807" spans="1:33" ht="21" customHeight="1">
      <c r="A807" s="45"/>
      <c r="B807" s="51"/>
      <c r="C807" s="45"/>
      <c r="D807" s="53"/>
      <c r="E807" s="53"/>
      <c r="F807" s="57"/>
      <c r="G807" s="57"/>
      <c r="H807" s="57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</row>
    <row r="808" spans="1:33" ht="21" customHeight="1">
      <c r="A808" s="45"/>
      <c r="B808" s="51"/>
      <c r="C808" s="45"/>
      <c r="D808" s="53"/>
      <c r="E808" s="53"/>
      <c r="F808" s="57"/>
      <c r="G808" s="57"/>
      <c r="H808" s="57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</row>
    <row r="809" spans="1:33" ht="21" customHeight="1">
      <c r="A809" s="45"/>
      <c r="B809" s="51"/>
      <c r="C809" s="45"/>
      <c r="D809" s="53"/>
      <c r="E809" s="53"/>
      <c r="F809" s="57"/>
      <c r="G809" s="57"/>
      <c r="H809" s="57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</row>
    <row r="810" spans="1:33" ht="21" customHeight="1">
      <c r="A810" s="45"/>
      <c r="B810" s="51"/>
      <c r="C810" s="45"/>
      <c r="D810" s="53"/>
      <c r="E810" s="53"/>
      <c r="F810" s="57"/>
      <c r="G810" s="57"/>
      <c r="H810" s="57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</row>
    <row r="811" spans="1:33" ht="21" customHeight="1">
      <c r="A811" s="45"/>
      <c r="B811" s="51"/>
      <c r="C811" s="45"/>
      <c r="D811" s="53"/>
      <c r="E811" s="53"/>
      <c r="F811" s="57"/>
      <c r="G811" s="57"/>
      <c r="H811" s="57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</row>
    <row r="812" spans="1:33" ht="21" customHeight="1">
      <c r="A812" s="45"/>
      <c r="B812" s="51"/>
      <c r="C812" s="45"/>
      <c r="D812" s="53"/>
      <c r="E812" s="53"/>
      <c r="F812" s="57"/>
      <c r="G812" s="57"/>
      <c r="H812" s="57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</row>
    <row r="813" spans="1:33" ht="21" customHeight="1">
      <c r="A813" s="45"/>
      <c r="B813" s="51"/>
      <c r="C813" s="45"/>
      <c r="D813" s="53"/>
      <c r="E813" s="53"/>
      <c r="F813" s="57"/>
      <c r="G813" s="57"/>
      <c r="H813" s="57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</row>
    <row r="814" spans="1:33" ht="21" customHeight="1">
      <c r="A814" s="45"/>
      <c r="B814" s="51"/>
      <c r="C814" s="45"/>
      <c r="D814" s="53"/>
      <c r="E814" s="53"/>
      <c r="F814" s="57"/>
      <c r="G814" s="57"/>
      <c r="H814" s="57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</row>
    <row r="815" spans="1:33" ht="21" customHeight="1">
      <c r="A815" s="45"/>
      <c r="B815" s="51"/>
      <c r="C815" s="45"/>
      <c r="D815" s="53"/>
      <c r="E815" s="53"/>
      <c r="F815" s="57"/>
      <c r="G815" s="57"/>
      <c r="H815" s="57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</row>
    <row r="816" spans="1:33" ht="21" customHeight="1">
      <c r="A816" s="45"/>
      <c r="B816" s="51"/>
      <c r="C816" s="45"/>
      <c r="D816" s="53"/>
      <c r="E816" s="53"/>
      <c r="F816" s="57"/>
      <c r="G816" s="57"/>
      <c r="H816" s="57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</row>
    <row r="817" spans="1:33" ht="21" customHeight="1">
      <c r="A817" s="45"/>
      <c r="B817" s="51"/>
      <c r="C817" s="45"/>
      <c r="D817" s="53"/>
      <c r="E817" s="53"/>
      <c r="F817" s="57"/>
      <c r="G817" s="57"/>
      <c r="H817" s="57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</row>
    <row r="818" spans="1:33" ht="21" customHeight="1">
      <c r="A818" s="45"/>
      <c r="B818" s="51"/>
      <c r="C818" s="45"/>
      <c r="D818" s="53"/>
      <c r="E818" s="53"/>
      <c r="F818" s="57"/>
      <c r="G818" s="57"/>
      <c r="H818" s="57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</row>
    <row r="819" spans="1:33" ht="21" customHeight="1">
      <c r="A819" s="45"/>
      <c r="B819" s="51"/>
      <c r="C819" s="45"/>
      <c r="D819" s="53"/>
      <c r="E819" s="53"/>
      <c r="F819" s="57"/>
      <c r="G819" s="57"/>
      <c r="H819" s="57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</row>
    <row r="820" spans="1:33" ht="21" customHeight="1">
      <c r="A820" s="45"/>
      <c r="B820" s="51"/>
      <c r="C820" s="45"/>
      <c r="D820" s="53"/>
      <c r="E820" s="53"/>
      <c r="F820" s="57"/>
      <c r="G820" s="57"/>
      <c r="H820" s="57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</row>
    <row r="821" spans="1:33" ht="21" customHeight="1">
      <c r="A821" s="45"/>
      <c r="B821" s="51"/>
      <c r="C821" s="45"/>
      <c r="D821" s="53"/>
      <c r="E821" s="53"/>
      <c r="F821" s="57"/>
      <c r="G821" s="57"/>
      <c r="H821" s="57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</row>
    <row r="822" spans="1:33" ht="21" customHeight="1">
      <c r="A822" s="45"/>
      <c r="B822" s="51"/>
      <c r="C822" s="45"/>
      <c r="D822" s="53"/>
      <c r="E822" s="53"/>
      <c r="F822" s="57"/>
      <c r="G822" s="57"/>
      <c r="H822" s="57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</row>
    <row r="823" spans="1:33" ht="21" customHeight="1">
      <c r="A823" s="45"/>
      <c r="B823" s="51"/>
      <c r="C823" s="45"/>
      <c r="D823" s="53"/>
      <c r="E823" s="53"/>
      <c r="F823" s="57"/>
      <c r="G823" s="57"/>
      <c r="H823" s="57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</row>
    <row r="824" spans="1:33" ht="21" customHeight="1">
      <c r="A824" s="45"/>
      <c r="B824" s="51"/>
      <c r="C824" s="45"/>
      <c r="D824" s="53"/>
      <c r="E824" s="53"/>
      <c r="F824" s="57"/>
      <c r="G824" s="57"/>
      <c r="H824" s="57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</row>
    <row r="825" spans="1:33" ht="21" customHeight="1">
      <c r="A825" s="45"/>
      <c r="B825" s="51"/>
      <c r="C825" s="45"/>
      <c r="D825" s="53"/>
      <c r="E825" s="53"/>
      <c r="F825" s="57"/>
      <c r="G825" s="57"/>
      <c r="H825" s="57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</row>
    <row r="826" spans="1:33" ht="21" customHeight="1">
      <c r="A826" s="45"/>
      <c r="B826" s="51"/>
      <c r="C826" s="45"/>
      <c r="D826" s="53"/>
      <c r="E826" s="53"/>
      <c r="F826" s="57"/>
      <c r="G826" s="57"/>
      <c r="H826" s="57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</row>
    <row r="827" spans="1:33" ht="21" customHeight="1">
      <c r="A827" s="45"/>
      <c r="B827" s="51"/>
      <c r="C827" s="45"/>
      <c r="D827" s="53"/>
      <c r="E827" s="53"/>
      <c r="F827" s="57"/>
      <c r="G827" s="57"/>
      <c r="H827" s="57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</row>
    <row r="828" spans="1:33" ht="21" customHeight="1">
      <c r="A828" s="45"/>
      <c r="B828" s="51"/>
      <c r="C828" s="45"/>
      <c r="D828" s="53"/>
      <c r="E828" s="53"/>
      <c r="F828" s="57"/>
      <c r="G828" s="57"/>
      <c r="H828" s="57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</row>
    <row r="829" spans="1:33" ht="21" customHeight="1">
      <c r="A829" s="45"/>
      <c r="B829" s="51"/>
      <c r="C829" s="45"/>
      <c r="D829" s="53"/>
      <c r="E829" s="53"/>
      <c r="F829" s="57"/>
      <c r="G829" s="57"/>
      <c r="H829" s="57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</row>
    <row r="830" spans="1:33" ht="21" customHeight="1">
      <c r="A830" s="45"/>
      <c r="B830" s="51"/>
      <c r="C830" s="45"/>
      <c r="D830" s="53"/>
      <c r="E830" s="53"/>
      <c r="F830" s="57"/>
      <c r="G830" s="57"/>
      <c r="H830" s="57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</row>
    <row r="831" spans="1:33" ht="21" customHeight="1">
      <c r="A831" s="45"/>
      <c r="B831" s="51"/>
      <c r="C831" s="45"/>
      <c r="D831" s="53"/>
      <c r="E831" s="53"/>
      <c r="F831" s="57"/>
      <c r="G831" s="57"/>
      <c r="H831" s="57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</row>
    <row r="832" spans="1:33" ht="21" customHeight="1">
      <c r="A832" s="45"/>
      <c r="B832" s="51"/>
      <c r="C832" s="45"/>
      <c r="D832" s="53"/>
      <c r="E832" s="53"/>
      <c r="F832" s="57"/>
      <c r="G832" s="57"/>
      <c r="H832" s="57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</row>
    <row r="833" spans="1:33" ht="21" customHeight="1">
      <c r="A833" s="45"/>
      <c r="B833" s="51"/>
      <c r="C833" s="45"/>
      <c r="D833" s="53"/>
      <c r="E833" s="53"/>
      <c r="F833" s="57"/>
      <c r="G833" s="57"/>
      <c r="H833" s="57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</row>
    <row r="834" spans="1:33" ht="21" customHeight="1">
      <c r="A834" s="45"/>
      <c r="B834" s="51"/>
      <c r="C834" s="45"/>
      <c r="D834" s="53"/>
      <c r="E834" s="53"/>
      <c r="F834" s="57"/>
      <c r="G834" s="57"/>
      <c r="H834" s="57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</row>
    <row r="835" spans="1:33" ht="21" customHeight="1">
      <c r="A835" s="45"/>
      <c r="B835" s="51"/>
      <c r="C835" s="45"/>
      <c r="D835" s="53"/>
      <c r="E835" s="53"/>
      <c r="F835" s="57"/>
      <c r="G835" s="57"/>
      <c r="H835" s="57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</row>
    <row r="836" spans="1:33" ht="21" customHeight="1">
      <c r="A836" s="45"/>
      <c r="B836" s="51"/>
      <c r="C836" s="45"/>
      <c r="D836" s="53"/>
      <c r="E836" s="53"/>
      <c r="F836" s="57"/>
      <c r="G836" s="57"/>
      <c r="H836" s="57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</row>
    <row r="837" spans="1:33" ht="21" customHeight="1">
      <c r="A837" s="45"/>
      <c r="B837" s="51"/>
      <c r="C837" s="45"/>
      <c r="D837" s="53"/>
      <c r="E837" s="53"/>
      <c r="F837" s="57"/>
      <c r="G837" s="57"/>
      <c r="H837" s="57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</row>
    <row r="838" spans="1:33" ht="21" customHeight="1">
      <c r="A838" s="45"/>
      <c r="B838" s="51"/>
      <c r="C838" s="45"/>
      <c r="D838" s="53"/>
      <c r="E838" s="53"/>
      <c r="F838" s="57"/>
      <c r="G838" s="57"/>
      <c r="H838" s="57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</row>
    <row r="839" spans="1:33" ht="21" customHeight="1">
      <c r="A839" s="45"/>
      <c r="B839" s="51"/>
      <c r="C839" s="45"/>
      <c r="D839" s="53"/>
      <c r="E839" s="53"/>
      <c r="F839" s="57"/>
      <c r="G839" s="57"/>
      <c r="H839" s="57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</row>
    <row r="840" spans="1:33" ht="21" customHeight="1">
      <c r="A840" s="45"/>
      <c r="B840" s="51"/>
      <c r="C840" s="45"/>
      <c r="D840" s="53"/>
      <c r="E840" s="53"/>
      <c r="F840" s="57"/>
      <c r="G840" s="57"/>
      <c r="H840" s="57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</row>
    <row r="841" spans="1:33" ht="21" customHeight="1">
      <c r="A841" s="45"/>
      <c r="B841" s="51"/>
      <c r="C841" s="45"/>
      <c r="D841" s="53"/>
      <c r="E841" s="53"/>
      <c r="F841" s="57"/>
      <c r="G841" s="57"/>
      <c r="H841" s="57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</row>
    <row r="842" spans="1:33" ht="21" customHeight="1">
      <c r="A842" s="45"/>
      <c r="B842" s="51"/>
      <c r="C842" s="45"/>
      <c r="D842" s="53"/>
      <c r="E842" s="53"/>
      <c r="F842" s="57"/>
      <c r="G842" s="57"/>
      <c r="H842" s="57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</row>
    <row r="843" spans="1:33" ht="21" customHeight="1">
      <c r="A843" s="45"/>
      <c r="B843" s="51"/>
      <c r="C843" s="45"/>
      <c r="D843" s="53"/>
      <c r="E843" s="53"/>
      <c r="F843" s="57"/>
      <c r="G843" s="57"/>
      <c r="H843" s="57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</row>
    <row r="844" spans="1:33" ht="21" customHeight="1">
      <c r="A844" s="45"/>
      <c r="B844" s="51"/>
      <c r="C844" s="45"/>
      <c r="D844" s="53"/>
      <c r="E844" s="53"/>
      <c r="F844" s="57"/>
      <c r="G844" s="57"/>
      <c r="H844" s="57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</row>
    <row r="845" spans="1:33" ht="21" customHeight="1">
      <c r="A845" s="45"/>
      <c r="B845" s="51"/>
      <c r="C845" s="45"/>
      <c r="D845" s="53"/>
      <c r="E845" s="53"/>
      <c r="F845" s="57"/>
      <c r="G845" s="57"/>
      <c r="H845" s="57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</row>
    <row r="846" spans="1:33" ht="21" customHeight="1">
      <c r="A846" s="45"/>
      <c r="B846" s="51"/>
      <c r="C846" s="45"/>
      <c r="D846" s="53"/>
      <c r="E846" s="53"/>
      <c r="F846" s="57"/>
      <c r="G846" s="57"/>
      <c r="H846" s="57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</row>
    <row r="847" spans="1:33" ht="21" customHeight="1">
      <c r="A847" s="45"/>
      <c r="B847" s="51"/>
      <c r="C847" s="45"/>
      <c r="D847" s="53"/>
      <c r="E847" s="53"/>
      <c r="F847" s="57"/>
      <c r="G847" s="57"/>
      <c r="H847" s="57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</row>
    <row r="848" spans="1:33" ht="21" customHeight="1">
      <c r="A848" s="45"/>
      <c r="B848" s="51"/>
      <c r="C848" s="45"/>
      <c r="D848" s="53"/>
      <c r="E848" s="53"/>
      <c r="F848" s="57"/>
      <c r="G848" s="57"/>
      <c r="H848" s="57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</row>
    <row r="849" spans="1:33" ht="21" customHeight="1">
      <c r="A849" s="45"/>
      <c r="B849" s="51"/>
      <c r="C849" s="45"/>
      <c r="D849" s="53"/>
      <c r="E849" s="53"/>
      <c r="F849" s="57"/>
      <c r="G849" s="57"/>
      <c r="H849" s="57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</row>
    <row r="850" spans="1:33" ht="21" customHeight="1">
      <c r="A850" s="45"/>
      <c r="B850" s="51"/>
      <c r="C850" s="45"/>
      <c r="D850" s="53"/>
      <c r="E850" s="53"/>
      <c r="F850" s="57"/>
      <c r="G850" s="57"/>
      <c r="H850" s="57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</row>
    <row r="851" spans="1:33" ht="21" customHeight="1">
      <c r="A851" s="45"/>
      <c r="B851" s="51"/>
      <c r="C851" s="45"/>
      <c r="D851" s="53"/>
      <c r="E851" s="53"/>
      <c r="F851" s="57"/>
      <c r="G851" s="57"/>
      <c r="H851" s="57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</row>
    <row r="852" spans="1:33" ht="21" customHeight="1">
      <c r="A852" s="45"/>
      <c r="B852" s="51"/>
      <c r="C852" s="45"/>
      <c r="D852" s="53"/>
      <c r="E852" s="53"/>
      <c r="F852" s="57"/>
      <c r="G852" s="57"/>
      <c r="H852" s="57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</row>
    <row r="853" spans="1:33" ht="21" customHeight="1">
      <c r="A853" s="45"/>
      <c r="B853" s="51"/>
      <c r="C853" s="45"/>
      <c r="D853" s="53"/>
      <c r="E853" s="53"/>
      <c r="F853" s="57"/>
      <c r="G853" s="57"/>
      <c r="H853" s="57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</row>
    <row r="854" spans="1:33" ht="21" customHeight="1">
      <c r="A854" s="45"/>
      <c r="B854" s="51"/>
      <c r="C854" s="45"/>
      <c r="D854" s="53"/>
      <c r="E854" s="53"/>
      <c r="F854" s="57"/>
      <c r="G854" s="57"/>
      <c r="H854" s="57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</row>
    <row r="855" spans="1:33" ht="21" customHeight="1">
      <c r="A855" s="45"/>
      <c r="B855" s="51"/>
      <c r="C855" s="45"/>
      <c r="D855" s="53"/>
      <c r="E855" s="53"/>
      <c r="F855" s="57"/>
      <c r="G855" s="57"/>
      <c r="H855" s="57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</row>
    <row r="856" spans="1:33" ht="21" customHeight="1">
      <c r="A856" s="45"/>
      <c r="B856" s="51"/>
      <c r="C856" s="45"/>
      <c r="D856" s="53"/>
      <c r="E856" s="53"/>
      <c r="F856" s="57"/>
      <c r="G856" s="57"/>
      <c r="H856" s="57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</row>
    <row r="857" spans="1:33" ht="21" customHeight="1">
      <c r="A857" s="45"/>
      <c r="B857" s="51"/>
      <c r="C857" s="45"/>
      <c r="D857" s="53"/>
      <c r="E857" s="53"/>
      <c r="F857" s="57"/>
      <c r="G857" s="57"/>
      <c r="H857" s="57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</row>
    <row r="858" spans="1:33" ht="21" customHeight="1">
      <c r="A858" s="45"/>
      <c r="B858" s="51"/>
      <c r="C858" s="45"/>
      <c r="D858" s="53"/>
      <c r="E858" s="53"/>
      <c r="F858" s="57"/>
      <c r="G858" s="57"/>
      <c r="H858" s="57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</row>
    <row r="859" spans="1:33" ht="21" customHeight="1">
      <c r="A859" s="45"/>
      <c r="B859" s="51"/>
      <c r="C859" s="45"/>
      <c r="D859" s="53"/>
      <c r="E859" s="53"/>
      <c r="F859" s="57"/>
      <c r="G859" s="57"/>
      <c r="H859" s="57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</row>
    <row r="860" spans="1:33" ht="21" customHeight="1">
      <c r="A860" s="45"/>
      <c r="B860" s="51"/>
      <c r="C860" s="45"/>
      <c r="D860" s="53"/>
      <c r="E860" s="53"/>
      <c r="F860" s="57"/>
      <c r="G860" s="57"/>
      <c r="H860" s="57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</row>
    <row r="861" spans="1:33" ht="21" customHeight="1">
      <c r="A861" s="45"/>
      <c r="B861" s="51"/>
      <c r="C861" s="45"/>
      <c r="D861" s="53"/>
      <c r="E861" s="53"/>
      <c r="F861" s="57"/>
      <c r="G861" s="57"/>
      <c r="H861" s="57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</row>
    <row r="862" spans="1:33" ht="21" customHeight="1">
      <c r="A862" s="45"/>
      <c r="B862" s="51"/>
      <c r="C862" s="45"/>
      <c r="D862" s="53"/>
      <c r="E862" s="53"/>
      <c r="F862" s="57"/>
      <c r="G862" s="57"/>
      <c r="H862" s="57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</row>
    <row r="863" spans="1:33" ht="21" customHeight="1">
      <c r="A863" s="45"/>
      <c r="B863" s="51"/>
      <c r="C863" s="45"/>
      <c r="D863" s="53"/>
      <c r="E863" s="53"/>
      <c r="F863" s="57"/>
      <c r="G863" s="57"/>
      <c r="H863" s="57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</row>
    <row r="864" spans="1:33" ht="21" customHeight="1">
      <c r="A864" s="45"/>
      <c r="B864" s="51"/>
      <c r="C864" s="45"/>
      <c r="D864" s="53"/>
      <c r="E864" s="53"/>
      <c r="F864" s="57"/>
      <c r="G864" s="57"/>
      <c r="H864" s="57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</row>
    <row r="865" spans="1:33" ht="21" customHeight="1">
      <c r="A865" s="45"/>
      <c r="B865" s="51"/>
      <c r="C865" s="45"/>
      <c r="D865" s="53"/>
      <c r="E865" s="53"/>
      <c r="F865" s="57"/>
      <c r="G865" s="57"/>
      <c r="H865" s="57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</row>
    <row r="866" spans="1:33" ht="21" customHeight="1">
      <c r="A866" s="45"/>
      <c r="B866" s="51"/>
      <c r="C866" s="45"/>
      <c r="D866" s="53"/>
      <c r="E866" s="53"/>
      <c r="F866" s="57"/>
      <c r="G866" s="57"/>
      <c r="H866" s="57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</row>
    <row r="867" spans="1:33" ht="21" customHeight="1">
      <c r="A867" s="45"/>
      <c r="B867" s="51"/>
      <c r="C867" s="45"/>
      <c r="D867" s="53"/>
      <c r="E867" s="53"/>
      <c r="F867" s="57"/>
      <c r="G867" s="57"/>
      <c r="H867" s="57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</row>
    <row r="868" spans="1:33" ht="21" customHeight="1">
      <c r="A868" s="45"/>
      <c r="B868" s="51"/>
      <c r="C868" s="45"/>
      <c r="D868" s="53"/>
      <c r="E868" s="53"/>
      <c r="F868" s="57"/>
      <c r="G868" s="57"/>
      <c r="H868" s="57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</row>
    <row r="869" spans="1:33" ht="21" customHeight="1">
      <c r="A869" s="45"/>
      <c r="B869" s="51"/>
      <c r="C869" s="45"/>
      <c r="D869" s="53"/>
      <c r="E869" s="53"/>
      <c r="F869" s="57"/>
      <c r="G869" s="57"/>
      <c r="H869" s="57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</row>
    <row r="870" spans="1:33" ht="21" customHeight="1">
      <c r="A870" s="45"/>
      <c r="B870" s="51"/>
      <c r="C870" s="45"/>
      <c r="D870" s="53"/>
      <c r="E870" s="53"/>
      <c r="F870" s="57"/>
      <c r="G870" s="57"/>
      <c r="H870" s="57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</row>
    <row r="871" spans="1:33" ht="21" customHeight="1">
      <c r="A871" s="45"/>
      <c r="B871" s="51"/>
      <c r="C871" s="45"/>
      <c r="D871" s="53"/>
      <c r="E871" s="53"/>
      <c r="F871" s="57"/>
      <c r="G871" s="57"/>
      <c r="H871" s="57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</row>
    <row r="872" spans="1:33" ht="21" customHeight="1">
      <c r="A872" s="45"/>
      <c r="B872" s="51"/>
      <c r="C872" s="45"/>
      <c r="D872" s="53"/>
      <c r="E872" s="53"/>
      <c r="F872" s="57"/>
      <c r="G872" s="57"/>
      <c r="H872" s="57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</row>
    <row r="873" spans="1:33" ht="21" customHeight="1">
      <c r="A873" s="45"/>
      <c r="B873" s="51"/>
      <c r="C873" s="45"/>
      <c r="D873" s="53"/>
      <c r="E873" s="53"/>
      <c r="F873" s="57"/>
      <c r="G873" s="57"/>
      <c r="H873" s="57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</row>
    <row r="874" spans="1:33" ht="21" customHeight="1">
      <c r="A874" s="45"/>
      <c r="B874" s="51"/>
      <c r="C874" s="45"/>
      <c r="D874" s="53"/>
      <c r="E874" s="53"/>
      <c r="F874" s="57"/>
      <c r="G874" s="57"/>
      <c r="H874" s="57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</row>
    <row r="875" spans="1:33" ht="21" customHeight="1">
      <c r="A875" s="45"/>
      <c r="B875" s="51"/>
      <c r="C875" s="45"/>
      <c r="D875" s="53"/>
      <c r="E875" s="53"/>
      <c r="F875" s="57"/>
      <c r="G875" s="57"/>
      <c r="H875" s="57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</row>
    <row r="876" spans="1:33" ht="21" customHeight="1">
      <c r="A876" s="45"/>
      <c r="B876" s="51"/>
      <c r="C876" s="45"/>
      <c r="D876" s="53"/>
      <c r="E876" s="53"/>
      <c r="F876" s="57"/>
      <c r="G876" s="57"/>
      <c r="H876" s="57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</row>
    <row r="877" spans="1:33" ht="21" customHeight="1">
      <c r="A877" s="45"/>
      <c r="B877" s="51"/>
      <c r="C877" s="45"/>
      <c r="D877" s="53"/>
      <c r="E877" s="53"/>
      <c r="F877" s="57"/>
      <c r="G877" s="57"/>
      <c r="H877" s="57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</row>
    <row r="878" spans="1:33" ht="21" customHeight="1">
      <c r="A878" s="45"/>
      <c r="B878" s="51"/>
      <c r="C878" s="45"/>
      <c r="D878" s="53"/>
      <c r="E878" s="53"/>
      <c r="F878" s="57"/>
      <c r="G878" s="57"/>
      <c r="H878" s="57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</row>
    <row r="879" spans="1:33" ht="21" customHeight="1">
      <c r="A879" s="45"/>
      <c r="B879" s="51"/>
      <c r="C879" s="45"/>
      <c r="D879" s="53"/>
      <c r="E879" s="53"/>
      <c r="F879" s="57"/>
      <c r="G879" s="57"/>
      <c r="H879" s="57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</row>
    <row r="880" spans="1:33" ht="21" customHeight="1">
      <c r="A880" s="45"/>
      <c r="B880" s="51"/>
      <c r="C880" s="45"/>
      <c r="D880" s="53"/>
      <c r="E880" s="53"/>
      <c r="F880" s="57"/>
      <c r="G880" s="57"/>
      <c r="H880" s="57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</row>
    <row r="881" spans="1:33" ht="21" customHeight="1">
      <c r="A881" s="45"/>
      <c r="B881" s="51"/>
      <c r="C881" s="45"/>
      <c r="D881" s="53"/>
      <c r="E881" s="53"/>
      <c r="F881" s="57"/>
      <c r="G881" s="57"/>
      <c r="H881" s="57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</row>
    <row r="882" spans="1:33" ht="21" customHeight="1">
      <c r="A882" s="45"/>
      <c r="B882" s="51"/>
      <c r="C882" s="45"/>
      <c r="D882" s="53"/>
      <c r="E882" s="53"/>
      <c r="F882" s="57"/>
      <c r="G882" s="57"/>
      <c r="H882" s="57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</row>
    <row r="883" spans="1:33" ht="21" customHeight="1">
      <c r="A883" s="45"/>
      <c r="B883" s="51"/>
      <c r="C883" s="45"/>
      <c r="D883" s="53"/>
      <c r="E883" s="53"/>
      <c r="F883" s="57"/>
      <c r="G883" s="57"/>
      <c r="H883" s="57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</row>
    <row r="884" spans="1:33" ht="21" customHeight="1">
      <c r="A884" s="45"/>
      <c r="B884" s="51"/>
      <c r="C884" s="45"/>
      <c r="D884" s="53"/>
      <c r="E884" s="53"/>
      <c r="F884" s="57"/>
      <c r="G884" s="57"/>
      <c r="H884" s="57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</row>
    <row r="885" spans="1:33" ht="21" customHeight="1">
      <c r="A885" s="45"/>
      <c r="B885" s="51"/>
      <c r="C885" s="45"/>
      <c r="D885" s="53"/>
      <c r="E885" s="53"/>
      <c r="F885" s="57"/>
      <c r="G885" s="57"/>
      <c r="H885" s="57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</row>
    <row r="886" spans="1:33" ht="21" customHeight="1">
      <c r="A886" s="45"/>
      <c r="B886" s="51"/>
      <c r="C886" s="45"/>
      <c r="D886" s="53"/>
      <c r="E886" s="53"/>
      <c r="F886" s="57"/>
      <c r="G886" s="57"/>
      <c r="H886" s="57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</row>
    <row r="887" spans="1:33" ht="21" customHeight="1">
      <c r="A887" s="45"/>
      <c r="B887" s="51"/>
      <c r="C887" s="45"/>
      <c r="D887" s="53"/>
      <c r="E887" s="53"/>
      <c r="F887" s="57"/>
      <c r="G887" s="57"/>
      <c r="H887" s="57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</row>
    <row r="888" spans="1:33" ht="21" customHeight="1">
      <c r="A888" s="45"/>
      <c r="B888" s="51"/>
      <c r="C888" s="45"/>
      <c r="D888" s="53"/>
      <c r="E888" s="53"/>
      <c r="F888" s="57"/>
      <c r="G888" s="57"/>
      <c r="H888" s="57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</row>
    <row r="889" spans="1:33" ht="21" customHeight="1">
      <c r="A889" s="45"/>
      <c r="B889" s="51"/>
      <c r="C889" s="45"/>
      <c r="D889" s="53"/>
      <c r="E889" s="53"/>
      <c r="F889" s="57"/>
      <c r="G889" s="57"/>
      <c r="H889" s="57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</row>
    <row r="890" spans="1:33" ht="21" customHeight="1">
      <c r="A890" s="45"/>
      <c r="B890" s="51"/>
      <c r="C890" s="45"/>
      <c r="D890" s="53"/>
      <c r="E890" s="53"/>
      <c r="F890" s="57"/>
      <c r="G890" s="57"/>
      <c r="H890" s="57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</row>
    <row r="891" spans="1:33" ht="21" customHeight="1">
      <c r="A891" s="45"/>
      <c r="B891" s="51"/>
      <c r="C891" s="45"/>
      <c r="D891" s="53"/>
      <c r="E891" s="53"/>
      <c r="F891" s="57"/>
      <c r="G891" s="57"/>
      <c r="H891" s="57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</row>
    <row r="892" spans="1:33" ht="21" customHeight="1">
      <c r="A892" s="45"/>
      <c r="B892" s="51"/>
      <c r="C892" s="45"/>
      <c r="D892" s="53"/>
      <c r="E892" s="53"/>
      <c r="F892" s="57"/>
      <c r="G892" s="57"/>
      <c r="H892" s="57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</row>
    <row r="893" spans="1:33" ht="21" customHeight="1">
      <c r="A893" s="45"/>
      <c r="B893" s="51"/>
      <c r="C893" s="45"/>
      <c r="D893" s="53"/>
      <c r="E893" s="53"/>
      <c r="F893" s="57"/>
      <c r="G893" s="57"/>
      <c r="H893" s="57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</row>
    <row r="894" spans="1:33" ht="21" customHeight="1">
      <c r="A894" s="45"/>
      <c r="B894" s="51"/>
      <c r="C894" s="45"/>
      <c r="D894" s="53"/>
      <c r="E894" s="53"/>
      <c r="F894" s="57"/>
      <c r="G894" s="57"/>
      <c r="H894" s="57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</row>
    <row r="895" spans="1:33" ht="21" customHeight="1">
      <c r="A895" s="45"/>
      <c r="B895" s="51"/>
      <c r="C895" s="45"/>
      <c r="D895" s="53"/>
      <c r="E895" s="53"/>
      <c r="F895" s="57"/>
      <c r="G895" s="57"/>
      <c r="H895" s="57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</row>
    <row r="896" spans="1:33" ht="21" customHeight="1">
      <c r="A896" s="45"/>
      <c r="B896" s="51"/>
      <c r="C896" s="45"/>
      <c r="D896" s="53"/>
      <c r="E896" s="53"/>
      <c r="F896" s="57"/>
      <c r="G896" s="57"/>
      <c r="H896" s="57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</row>
    <row r="897" spans="1:33" ht="21" customHeight="1">
      <c r="A897" s="45"/>
      <c r="B897" s="51"/>
      <c r="C897" s="45"/>
      <c r="D897" s="53"/>
      <c r="E897" s="53"/>
      <c r="F897" s="57"/>
      <c r="G897" s="57"/>
      <c r="H897" s="57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</row>
    <row r="898" spans="1:33" ht="21" customHeight="1">
      <c r="A898" s="45"/>
      <c r="B898" s="51"/>
      <c r="C898" s="45"/>
      <c r="D898" s="53"/>
      <c r="E898" s="53"/>
      <c r="F898" s="57"/>
      <c r="G898" s="57"/>
      <c r="H898" s="57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</row>
    <row r="899" spans="1:33" ht="21" customHeight="1">
      <c r="A899" s="45"/>
      <c r="B899" s="51"/>
      <c r="C899" s="45"/>
      <c r="D899" s="53"/>
      <c r="E899" s="53"/>
      <c r="F899" s="57"/>
      <c r="G899" s="57"/>
      <c r="H899" s="57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</row>
    <row r="900" spans="1:33" ht="21" customHeight="1">
      <c r="A900" s="45"/>
      <c r="B900" s="51"/>
      <c r="C900" s="45"/>
      <c r="D900" s="53"/>
      <c r="E900" s="53"/>
      <c r="F900" s="57"/>
      <c r="G900" s="57"/>
      <c r="H900" s="57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</row>
    <row r="901" spans="1:33" ht="21" customHeight="1">
      <c r="A901" s="45"/>
      <c r="B901" s="51"/>
      <c r="C901" s="45"/>
      <c r="D901" s="53"/>
      <c r="E901" s="53"/>
      <c r="F901" s="57"/>
      <c r="G901" s="57"/>
      <c r="H901" s="57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</row>
    <row r="902" spans="1:33" ht="21" customHeight="1">
      <c r="A902" s="45"/>
      <c r="B902" s="51"/>
      <c r="C902" s="45"/>
      <c r="D902" s="53"/>
      <c r="E902" s="53"/>
      <c r="F902" s="57"/>
      <c r="G902" s="57"/>
      <c r="H902" s="57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</row>
    <row r="903" spans="1:33" ht="21" customHeight="1">
      <c r="A903" s="45"/>
      <c r="B903" s="51"/>
      <c r="C903" s="45"/>
      <c r="D903" s="53"/>
      <c r="E903" s="53"/>
      <c r="F903" s="57"/>
      <c r="G903" s="57"/>
      <c r="H903" s="57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</row>
    <row r="904" spans="1:33" ht="21" customHeight="1">
      <c r="A904" s="45"/>
      <c r="B904" s="51"/>
      <c r="C904" s="45"/>
      <c r="D904" s="53"/>
      <c r="E904" s="53"/>
      <c r="F904" s="57"/>
      <c r="G904" s="57"/>
      <c r="H904" s="57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</row>
    <row r="905" spans="1:33" ht="21" customHeight="1">
      <c r="A905" s="45"/>
      <c r="B905" s="51"/>
      <c r="C905" s="45"/>
      <c r="D905" s="53"/>
      <c r="E905" s="53"/>
      <c r="F905" s="57"/>
      <c r="G905" s="57"/>
      <c r="H905" s="57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</row>
    <row r="906" spans="1:33" ht="21" customHeight="1">
      <c r="A906" s="45"/>
      <c r="B906" s="51"/>
      <c r="C906" s="45"/>
      <c r="D906" s="53"/>
      <c r="E906" s="53"/>
      <c r="F906" s="57"/>
      <c r="G906" s="57"/>
      <c r="H906" s="57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</row>
    <row r="907" spans="1:33" ht="21" customHeight="1">
      <c r="A907" s="45"/>
      <c r="B907" s="51"/>
      <c r="C907" s="45"/>
      <c r="D907" s="53"/>
      <c r="E907" s="53"/>
      <c r="F907" s="57"/>
      <c r="G907" s="57"/>
      <c r="H907" s="57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</row>
    <row r="908" spans="1:33" ht="21" customHeight="1">
      <c r="A908" s="45"/>
      <c r="B908" s="51"/>
      <c r="C908" s="45"/>
      <c r="D908" s="53"/>
      <c r="E908" s="53"/>
      <c r="F908" s="57"/>
      <c r="G908" s="57"/>
      <c r="H908" s="57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</row>
    <row r="909" spans="1:33" ht="21" customHeight="1">
      <c r="A909" s="45"/>
      <c r="B909" s="51"/>
      <c r="C909" s="45"/>
      <c r="D909" s="53"/>
      <c r="E909" s="53"/>
      <c r="F909" s="57"/>
      <c r="G909" s="57"/>
      <c r="H909" s="57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</row>
    <row r="910" spans="1:33" ht="21" customHeight="1">
      <c r="A910" s="45"/>
      <c r="B910" s="51"/>
      <c r="C910" s="45"/>
      <c r="D910" s="53"/>
      <c r="E910" s="53"/>
      <c r="F910" s="57"/>
      <c r="G910" s="57"/>
      <c r="H910" s="57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</row>
    <row r="911" spans="1:33" ht="21" customHeight="1">
      <c r="A911" s="45"/>
      <c r="B911" s="51"/>
      <c r="C911" s="45"/>
      <c r="D911" s="53"/>
      <c r="E911" s="53"/>
      <c r="F911" s="57"/>
      <c r="G911" s="57"/>
      <c r="H911" s="57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</row>
    <row r="912" spans="1:33" ht="21" customHeight="1">
      <c r="A912" s="45"/>
      <c r="B912" s="51"/>
      <c r="C912" s="45"/>
      <c r="D912" s="53"/>
      <c r="E912" s="53"/>
      <c r="F912" s="57"/>
      <c r="G912" s="57"/>
      <c r="H912" s="57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</row>
    <row r="913" spans="1:33" ht="21" customHeight="1">
      <c r="A913" s="45"/>
      <c r="B913" s="51"/>
      <c r="C913" s="45"/>
      <c r="D913" s="53"/>
      <c r="E913" s="53"/>
      <c r="F913" s="57"/>
      <c r="G913" s="57"/>
      <c r="H913" s="57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</row>
    <row r="914" spans="1:33" ht="21" customHeight="1">
      <c r="A914" s="45"/>
      <c r="B914" s="51"/>
      <c r="C914" s="45"/>
      <c r="D914" s="53"/>
      <c r="E914" s="53"/>
      <c r="F914" s="57"/>
      <c r="G914" s="57"/>
      <c r="H914" s="57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</row>
    <row r="915" spans="1:33" ht="21" customHeight="1">
      <c r="A915" s="45"/>
      <c r="B915" s="51"/>
      <c r="C915" s="45"/>
      <c r="D915" s="53"/>
      <c r="E915" s="53"/>
      <c r="F915" s="57"/>
      <c r="G915" s="57"/>
      <c r="H915" s="57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</row>
    <row r="916" spans="1:33" ht="21" customHeight="1">
      <c r="A916" s="45"/>
      <c r="B916" s="51"/>
      <c r="C916" s="45"/>
      <c r="D916" s="53"/>
      <c r="E916" s="53"/>
      <c r="F916" s="57"/>
      <c r="G916" s="57"/>
      <c r="H916" s="57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</row>
    <row r="917" spans="1:33" ht="21" customHeight="1">
      <c r="A917" s="45"/>
      <c r="B917" s="51"/>
      <c r="C917" s="45"/>
      <c r="D917" s="53"/>
      <c r="E917" s="53"/>
      <c r="F917" s="57"/>
      <c r="G917" s="57"/>
      <c r="H917" s="57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</row>
    <row r="918" spans="1:33" ht="21" customHeight="1">
      <c r="A918" s="45"/>
      <c r="B918" s="51"/>
      <c r="C918" s="45"/>
      <c r="D918" s="53"/>
      <c r="E918" s="53"/>
      <c r="F918" s="57"/>
      <c r="G918" s="57"/>
      <c r="H918" s="57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</row>
    <row r="919" spans="1:33" ht="21" customHeight="1">
      <c r="A919" s="45"/>
      <c r="B919" s="51"/>
      <c r="C919" s="45"/>
      <c r="D919" s="53"/>
      <c r="E919" s="53"/>
      <c r="F919" s="57"/>
      <c r="G919" s="57"/>
      <c r="H919" s="57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</row>
    <row r="920" spans="1:33" ht="21" customHeight="1">
      <c r="A920" s="45"/>
      <c r="B920" s="51"/>
      <c r="C920" s="45"/>
      <c r="D920" s="53"/>
      <c r="E920" s="53"/>
      <c r="F920" s="57"/>
      <c r="G920" s="57"/>
      <c r="H920" s="57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</row>
    <row r="921" spans="1:33" ht="21" customHeight="1">
      <c r="A921" s="45"/>
      <c r="B921" s="51"/>
      <c r="C921" s="45"/>
      <c r="D921" s="53"/>
      <c r="E921" s="53"/>
      <c r="F921" s="57"/>
      <c r="G921" s="57"/>
      <c r="H921" s="57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</row>
    <row r="922" spans="1:33" ht="21" customHeight="1">
      <c r="A922" s="45"/>
      <c r="B922" s="51"/>
      <c r="C922" s="45"/>
      <c r="D922" s="53"/>
      <c r="E922" s="53"/>
      <c r="F922" s="57"/>
      <c r="G922" s="57"/>
      <c r="H922" s="57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</row>
    <row r="923" spans="1:33" ht="21" customHeight="1">
      <c r="A923" s="45"/>
      <c r="B923" s="51"/>
      <c r="C923" s="45"/>
      <c r="D923" s="53"/>
      <c r="E923" s="53"/>
      <c r="F923" s="57"/>
      <c r="G923" s="57"/>
      <c r="H923" s="57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</row>
    <row r="924" spans="1:33" ht="21" customHeight="1">
      <c r="A924" s="45"/>
      <c r="B924" s="51"/>
      <c r="C924" s="45"/>
      <c r="D924" s="53"/>
      <c r="E924" s="53"/>
      <c r="F924" s="57"/>
      <c r="G924" s="57"/>
      <c r="H924" s="57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</row>
    <row r="925" spans="1:33" ht="21" customHeight="1">
      <c r="A925" s="45"/>
      <c r="B925" s="51"/>
      <c r="C925" s="45"/>
      <c r="D925" s="53"/>
      <c r="E925" s="53"/>
      <c r="F925" s="57"/>
      <c r="G925" s="57"/>
      <c r="H925" s="57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</row>
    <row r="926" spans="1:33" ht="21" customHeight="1">
      <c r="A926" s="45"/>
      <c r="B926" s="51"/>
      <c r="C926" s="45"/>
      <c r="D926" s="53"/>
      <c r="E926" s="53"/>
      <c r="F926" s="57"/>
      <c r="G926" s="57"/>
      <c r="H926" s="57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</row>
    <row r="927" spans="1:33" ht="21" customHeight="1">
      <c r="A927" s="45"/>
      <c r="B927" s="51"/>
      <c r="C927" s="45"/>
      <c r="D927" s="53"/>
      <c r="E927" s="53"/>
      <c r="F927" s="57"/>
      <c r="G927" s="57"/>
      <c r="H927" s="57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</row>
    <row r="928" spans="1:33" ht="21" customHeight="1">
      <c r="A928" s="45"/>
      <c r="B928" s="51"/>
      <c r="C928" s="45"/>
      <c r="D928" s="53"/>
      <c r="E928" s="53"/>
      <c r="F928" s="57"/>
      <c r="G928" s="57"/>
      <c r="H928" s="57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</row>
    <row r="929" spans="1:33" ht="21" customHeight="1">
      <c r="A929" s="45"/>
      <c r="B929" s="51"/>
      <c r="C929" s="45"/>
      <c r="D929" s="53"/>
      <c r="E929" s="53"/>
      <c r="F929" s="57"/>
      <c r="G929" s="57"/>
      <c r="H929" s="57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</row>
    <row r="930" spans="1:33" ht="21" customHeight="1">
      <c r="A930" s="45"/>
      <c r="B930" s="51"/>
      <c r="C930" s="45"/>
      <c r="D930" s="53"/>
      <c r="E930" s="53"/>
      <c r="F930" s="57"/>
      <c r="G930" s="57"/>
      <c r="H930" s="57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</row>
    <row r="931" spans="1:33" ht="21" customHeight="1">
      <c r="A931" s="45"/>
      <c r="B931" s="51"/>
      <c r="C931" s="45"/>
      <c r="D931" s="53"/>
      <c r="E931" s="53"/>
      <c r="F931" s="57"/>
      <c r="G931" s="57"/>
      <c r="H931" s="57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</row>
    <row r="932" spans="1:33" ht="21" customHeight="1">
      <c r="A932" s="45"/>
      <c r="B932" s="51"/>
      <c r="C932" s="45"/>
      <c r="D932" s="53"/>
      <c r="E932" s="53"/>
      <c r="F932" s="57"/>
      <c r="G932" s="57"/>
      <c r="H932" s="57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</row>
    <row r="933" spans="1:33" ht="21" customHeight="1">
      <c r="A933" s="45"/>
      <c r="B933" s="51"/>
      <c r="C933" s="45"/>
      <c r="D933" s="53"/>
      <c r="E933" s="53"/>
      <c r="F933" s="57"/>
      <c r="G933" s="57"/>
      <c r="H933" s="57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</row>
    <row r="934" spans="1:33" ht="21" customHeight="1">
      <c r="A934" s="45"/>
      <c r="B934" s="51"/>
      <c r="C934" s="45"/>
      <c r="D934" s="53"/>
      <c r="E934" s="53"/>
      <c r="F934" s="57"/>
      <c r="G934" s="57"/>
      <c r="H934" s="57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</row>
    <row r="935" spans="1:33" ht="21" customHeight="1">
      <c r="A935" s="45"/>
      <c r="B935" s="51"/>
      <c r="C935" s="45"/>
      <c r="D935" s="53"/>
      <c r="E935" s="53"/>
      <c r="F935" s="57"/>
      <c r="G935" s="57"/>
      <c r="H935" s="57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</row>
    <row r="936" spans="1:33" ht="21" customHeight="1">
      <c r="A936" s="45"/>
      <c r="B936" s="51"/>
      <c r="C936" s="45"/>
      <c r="D936" s="53"/>
      <c r="E936" s="53"/>
      <c r="F936" s="57"/>
      <c r="G936" s="57"/>
      <c r="H936" s="57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</row>
    <row r="937" spans="1:33" ht="21" customHeight="1">
      <c r="A937" s="45"/>
      <c r="B937" s="51"/>
      <c r="C937" s="45"/>
      <c r="D937" s="53"/>
      <c r="E937" s="53"/>
      <c r="F937" s="57"/>
      <c r="G937" s="57"/>
      <c r="H937" s="57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</row>
    <row r="938" spans="1:33" ht="21" customHeight="1">
      <c r="A938" s="45"/>
      <c r="B938" s="51"/>
      <c r="C938" s="45"/>
      <c r="D938" s="53"/>
      <c r="E938" s="53"/>
      <c r="F938" s="57"/>
      <c r="G938" s="57"/>
      <c r="H938" s="57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</row>
    <row r="939" spans="1:33" ht="21" customHeight="1">
      <c r="A939" s="45"/>
      <c r="B939" s="51"/>
      <c r="C939" s="45"/>
      <c r="D939" s="53"/>
      <c r="E939" s="53"/>
      <c r="F939" s="57"/>
      <c r="G939" s="57"/>
      <c r="H939" s="57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</row>
    <row r="940" spans="1:33" ht="21" customHeight="1">
      <c r="A940" s="45"/>
      <c r="B940" s="51"/>
      <c r="C940" s="45"/>
      <c r="D940" s="53"/>
      <c r="E940" s="53"/>
      <c r="F940" s="57"/>
      <c r="G940" s="57"/>
      <c r="H940" s="57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</row>
    <row r="941" spans="1:33" ht="21" customHeight="1">
      <c r="A941" s="45"/>
      <c r="B941" s="51"/>
      <c r="C941" s="45"/>
      <c r="D941" s="53"/>
      <c r="E941" s="53"/>
      <c r="F941" s="57"/>
      <c r="G941" s="57"/>
      <c r="H941" s="57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</row>
    <row r="942" spans="1:33" ht="21" customHeight="1">
      <c r="A942" s="45"/>
      <c r="B942" s="51"/>
      <c r="C942" s="45"/>
      <c r="D942" s="53"/>
      <c r="E942" s="53"/>
      <c r="F942" s="57"/>
      <c r="G942" s="57"/>
      <c r="H942" s="57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</row>
    <row r="943" spans="1:33" ht="21" customHeight="1">
      <c r="A943" s="45"/>
      <c r="B943" s="51"/>
      <c r="C943" s="45"/>
      <c r="D943" s="53"/>
      <c r="E943" s="53"/>
      <c r="F943" s="57"/>
      <c r="G943" s="57"/>
      <c r="H943" s="57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</row>
    <row r="944" spans="1:33" ht="21" customHeight="1">
      <c r="A944" s="45"/>
      <c r="B944" s="51"/>
      <c r="C944" s="45"/>
      <c r="D944" s="53"/>
      <c r="E944" s="53"/>
      <c r="F944" s="57"/>
      <c r="G944" s="57"/>
      <c r="H944" s="57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</row>
    <row r="945" spans="1:33" ht="21" customHeight="1">
      <c r="A945" s="45"/>
      <c r="B945" s="51"/>
      <c r="C945" s="45"/>
      <c r="D945" s="53"/>
      <c r="E945" s="53"/>
      <c r="F945" s="57"/>
      <c r="G945" s="57"/>
      <c r="H945" s="57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</row>
    <row r="946" spans="1:33" ht="21" customHeight="1">
      <c r="A946" s="45"/>
      <c r="B946" s="51"/>
      <c r="C946" s="45"/>
      <c r="D946" s="53"/>
      <c r="E946" s="53"/>
      <c r="F946" s="57"/>
      <c r="G946" s="57"/>
      <c r="H946" s="57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</row>
    <row r="947" spans="1:33" ht="21" customHeight="1">
      <c r="A947" s="45"/>
      <c r="B947" s="51"/>
      <c r="C947" s="45"/>
      <c r="D947" s="53"/>
      <c r="E947" s="53"/>
      <c r="F947" s="57"/>
      <c r="G947" s="57"/>
      <c r="H947" s="57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</row>
    <row r="948" spans="1:33" ht="21" customHeight="1">
      <c r="A948" s="45"/>
      <c r="B948" s="51"/>
      <c r="C948" s="45"/>
      <c r="D948" s="53"/>
      <c r="E948" s="53"/>
      <c r="F948" s="57"/>
      <c r="G948" s="57"/>
      <c r="H948" s="57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</row>
    <row r="949" spans="1:33" ht="21" customHeight="1">
      <c r="A949" s="45"/>
      <c r="B949" s="51"/>
      <c r="C949" s="45"/>
      <c r="D949" s="53"/>
      <c r="E949" s="53"/>
      <c r="F949" s="57"/>
      <c r="G949" s="57"/>
      <c r="H949" s="57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</row>
    <row r="950" spans="1:33" ht="21" customHeight="1">
      <c r="A950" s="45"/>
      <c r="B950" s="51"/>
      <c r="C950" s="45"/>
      <c r="D950" s="53"/>
      <c r="E950" s="53"/>
      <c r="F950" s="57"/>
      <c r="G950" s="57"/>
      <c r="H950" s="57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</row>
    <row r="951" spans="1:33" ht="21" customHeight="1">
      <c r="A951" s="45"/>
      <c r="B951" s="51"/>
      <c r="C951" s="45"/>
      <c r="D951" s="53"/>
      <c r="E951" s="53"/>
      <c r="F951" s="57"/>
      <c r="G951" s="57"/>
      <c r="H951" s="57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</row>
    <row r="952" spans="1:33" ht="21" customHeight="1">
      <c r="A952" s="45"/>
      <c r="B952" s="51"/>
      <c r="C952" s="45"/>
      <c r="D952" s="53"/>
      <c r="E952" s="53"/>
      <c r="F952" s="57"/>
      <c r="G952" s="57"/>
      <c r="H952" s="57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</row>
    <row r="953" spans="1:33" ht="21" customHeight="1">
      <c r="A953" s="45"/>
      <c r="B953" s="51"/>
      <c r="C953" s="45"/>
      <c r="D953" s="53"/>
      <c r="E953" s="53"/>
      <c r="F953" s="57"/>
      <c r="G953" s="57"/>
      <c r="H953" s="57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</row>
    <row r="954" spans="1:33" ht="21" customHeight="1">
      <c r="A954" s="45"/>
      <c r="B954" s="51"/>
      <c r="C954" s="45"/>
      <c r="D954" s="53"/>
      <c r="E954" s="53"/>
      <c r="F954" s="57"/>
      <c r="G954" s="57"/>
      <c r="H954" s="57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</row>
    <row r="955" spans="1:33" ht="21" customHeight="1">
      <c r="A955" s="45"/>
      <c r="B955" s="51"/>
      <c r="C955" s="45"/>
      <c r="D955" s="53"/>
      <c r="E955" s="53"/>
      <c r="F955" s="57"/>
      <c r="G955" s="57"/>
      <c r="H955" s="57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</row>
    <row r="956" spans="1:33" ht="21" customHeight="1">
      <c r="A956" s="45"/>
      <c r="B956" s="51"/>
      <c r="C956" s="45"/>
      <c r="D956" s="53"/>
      <c r="E956" s="53"/>
      <c r="F956" s="57"/>
      <c r="G956" s="57"/>
      <c r="H956" s="57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</row>
    <row r="957" spans="1:33" ht="21" customHeight="1">
      <c r="A957" s="45"/>
      <c r="B957" s="51"/>
      <c r="C957" s="45"/>
      <c r="D957" s="53"/>
      <c r="E957" s="53"/>
      <c r="F957" s="57"/>
      <c r="G957" s="57"/>
      <c r="H957" s="57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</row>
    <row r="958" spans="1:33" ht="21" customHeight="1">
      <c r="A958" s="45"/>
      <c r="B958" s="51"/>
      <c r="C958" s="45"/>
      <c r="D958" s="53"/>
      <c r="E958" s="53"/>
      <c r="F958" s="57"/>
      <c r="G958" s="57"/>
      <c r="H958" s="57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</row>
    <row r="959" spans="1:33" ht="21" customHeight="1">
      <c r="A959" s="45"/>
      <c r="B959" s="51"/>
      <c r="C959" s="45"/>
      <c r="D959" s="53"/>
      <c r="E959" s="53"/>
      <c r="F959" s="57"/>
      <c r="G959" s="57"/>
      <c r="H959" s="57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</row>
    <row r="960" spans="1:33" ht="21" customHeight="1">
      <c r="A960" s="45"/>
      <c r="B960" s="51"/>
      <c r="C960" s="45"/>
      <c r="D960" s="53"/>
      <c r="E960" s="53"/>
      <c r="F960" s="57"/>
      <c r="G960" s="57"/>
      <c r="H960" s="57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</row>
    <row r="961" spans="1:33" ht="21" customHeight="1">
      <c r="A961" s="45"/>
      <c r="B961" s="51"/>
      <c r="C961" s="45"/>
      <c r="D961" s="53"/>
      <c r="E961" s="53"/>
      <c r="F961" s="57"/>
      <c r="G961" s="57"/>
      <c r="H961" s="57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</row>
    <row r="962" spans="1:33" ht="21" customHeight="1">
      <c r="A962" s="45"/>
      <c r="B962" s="51"/>
      <c r="C962" s="45"/>
      <c r="D962" s="53"/>
      <c r="E962" s="53"/>
      <c r="F962" s="57"/>
      <c r="G962" s="57"/>
      <c r="H962" s="57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</row>
    <row r="963" spans="1:33" ht="21" customHeight="1">
      <c r="A963" s="45"/>
      <c r="B963" s="51"/>
      <c r="C963" s="45"/>
      <c r="D963" s="53"/>
      <c r="E963" s="53"/>
      <c r="F963" s="57"/>
      <c r="G963" s="57"/>
      <c r="H963" s="57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</row>
    <row r="964" spans="1:33" ht="21" customHeight="1">
      <c r="A964" s="45"/>
      <c r="B964" s="51"/>
      <c r="C964" s="45"/>
      <c r="D964" s="53"/>
      <c r="E964" s="53"/>
      <c r="F964" s="57"/>
      <c r="G964" s="57"/>
      <c r="H964" s="57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</row>
    <row r="965" spans="1:33" ht="21" customHeight="1">
      <c r="A965" s="45"/>
      <c r="B965" s="51"/>
      <c r="C965" s="45"/>
      <c r="D965" s="53"/>
      <c r="E965" s="53"/>
      <c r="F965" s="57"/>
      <c r="G965" s="57"/>
      <c r="H965" s="57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</row>
    <row r="966" spans="1:33" ht="21" customHeight="1">
      <c r="A966" s="45"/>
      <c r="B966" s="51"/>
      <c r="C966" s="45"/>
      <c r="D966" s="53"/>
      <c r="E966" s="53"/>
      <c r="F966" s="57"/>
      <c r="G966" s="57"/>
      <c r="H966" s="57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</row>
    <row r="967" spans="1:33" ht="21" customHeight="1">
      <c r="A967" s="45"/>
      <c r="B967" s="51"/>
      <c r="C967" s="45"/>
      <c r="D967" s="53"/>
      <c r="E967" s="53"/>
      <c r="F967" s="57"/>
      <c r="G967" s="57"/>
      <c r="H967" s="57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</row>
    <row r="968" spans="1:33" ht="21" customHeight="1">
      <c r="A968" s="45"/>
      <c r="B968" s="51"/>
      <c r="C968" s="45"/>
      <c r="D968" s="53"/>
      <c r="E968" s="53"/>
      <c r="F968" s="57"/>
      <c r="G968" s="57"/>
      <c r="H968" s="57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</row>
    <row r="969" spans="1:33" ht="21" customHeight="1">
      <c r="A969" s="45"/>
      <c r="B969" s="51"/>
      <c r="C969" s="45"/>
      <c r="D969" s="53"/>
      <c r="E969" s="53"/>
      <c r="F969" s="57"/>
      <c r="G969" s="57"/>
      <c r="H969" s="57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</row>
    <row r="970" spans="1:33" ht="21" customHeight="1">
      <c r="A970" s="45"/>
      <c r="B970" s="51"/>
      <c r="C970" s="45"/>
      <c r="D970" s="53"/>
      <c r="E970" s="53"/>
      <c r="F970" s="57"/>
      <c r="G970" s="57"/>
      <c r="H970" s="57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</row>
    <row r="971" spans="1:33" ht="21" customHeight="1">
      <c r="A971" s="45"/>
      <c r="B971" s="51"/>
      <c r="C971" s="45"/>
      <c r="D971" s="53"/>
      <c r="E971" s="53"/>
      <c r="F971" s="57"/>
      <c r="G971" s="57"/>
      <c r="H971" s="57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</row>
    <row r="972" spans="1:33" ht="21" customHeight="1">
      <c r="A972" s="45"/>
      <c r="B972" s="51"/>
      <c r="C972" s="45"/>
      <c r="D972" s="53"/>
      <c r="E972" s="53"/>
      <c r="F972" s="57"/>
      <c r="G972" s="57"/>
      <c r="H972" s="57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</row>
    <row r="973" spans="1:33" ht="21" customHeight="1">
      <c r="A973" s="45"/>
      <c r="B973" s="51"/>
      <c r="C973" s="45"/>
      <c r="D973" s="53"/>
      <c r="E973" s="53"/>
      <c r="F973" s="57"/>
      <c r="G973" s="57"/>
      <c r="H973" s="57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</row>
    <row r="974" spans="1:33" ht="21" customHeight="1">
      <c r="A974" s="45"/>
      <c r="B974" s="51"/>
      <c r="C974" s="45"/>
      <c r="D974" s="53"/>
      <c r="E974" s="53"/>
      <c r="F974" s="57"/>
      <c r="G974" s="57"/>
      <c r="H974" s="57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</row>
    <row r="975" spans="1:33" ht="21" customHeight="1">
      <c r="A975" s="45"/>
      <c r="B975" s="51"/>
      <c r="C975" s="45"/>
      <c r="D975" s="53"/>
      <c r="E975" s="53"/>
      <c r="F975" s="57"/>
      <c r="G975" s="57"/>
      <c r="H975" s="57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</row>
    <row r="976" spans="1:33" ht="21" customHeight="1">
      <c r="A976" s="45"/>
      <c r="B976" s="51"/>
      <c r="C976" s="45"/>
      <c r="D976" s="53"/>
      <c r="E976" s="53"/>
      <c r="F976" s="57"/>
      <c r="G976" s="57"/>
      <c r="H976" s="57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</row>
    <row r="977" spans="1:33" ht="21" customHeight="1">
      <c r="A977" s="45"/>
      <c r="B977" s="51"/>
      <c r="C977" s="45"/>
      <c r="D977" s="53"/>
      <c r="E977" s="53"/>
      <c r="F977" s="57"/>
      <c r="G977" s="57"/>
      <c r="H977" s="57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</row>
    <row r="978" spans="1:33" ht="21" customHeight="1">
      <c r="A978" s="45"/>
      <c r="B978" s="51"/>
      <c r="C978" s="45"/>
      <c r="D978" s="53"/>
      <c r="E978" s="53"/>
      <c r="F978" s="57"/>
      <c r="G978" s="57"/>
      <c r="H978" s="57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</row>
    <row r="979" spans="1:33" ht="21" customHeight="1">
      <c r="A979" s="45"/>
      <c r="B979" s="51"/>
      <c r="C979" s="45"/>
      <c r="D979" s="53"/>
      <c r="E979" s="53"/>
      <c r="F979" s="57"/>
      <c r="G979" s="57"/>
      <c r="H979" s="57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</row>
    <row r="980" spans="1:33" ht="21" customHeight="1">
      <c r="A980" s="45"/>
      <c r="B980" s="51"/>
      <c r="C980" s="45"/>
      <c r="D980" s="53"/>
      <c r="E980" s="53"/>
      <c r="F980" s="57"/>
      <c r="G980" s="57"/>
      <c r="H980" s="57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</row>
    <row r="981" spans="1:33" ht="21" customHeight="1">
      <c r="A981" s="45"/>
      <c r="B981" s="51"/>
      <c r="C981" s="45"/>
      <c r="D981" s="53"/>
      <c r="E981" s="53"/>
      <c r="F981" s="57"/>
      <c r="G981" s="57"/>
      <c r="H981" s="57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</row>
    <row r="982" spans="1:33" ht="21" customHeight="1">
      <c r="A982" s="45"/>
      <c r="B982" s="51"/>
      <c r="C982" s="45"/>
      <c r="D982" s="53"/>
      <c r="E982" s="53"/>
      <c r="F982" s="57"/>
      <c r="G982" s="57"/>
      <c r="H982" s="57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</row>
    <row r="983" spans="1:33" ht="21" customHeight="1">
      <c r="A983" s="45"/>
      <c r="B983" s="51"/>
      <c r="C983" s="45"/>
      <c r="D983" s="53"/>
      <c r="E983" s="53"/>
      <c r="F983" s="57"/>
      <c r="G983" s="57"/>
      <c r="H983" s="57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</row>
    <row r="984" spans="1:33" ht="21" customHeight="1">
      <c r="A984" s="45"/>
      <c r="B984" s="51"/>
      <c r="C984" s="45"/>
      <c r="D984" s="53"/>
      <c r="E984" s="53"/>
      <c r="F984" s="57"/>
      <c r="G984" s="57"/>
      <c r="H984" s="57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</row>
    <row r="985" spans="1:33" ht="21" customHeight="1">
      <c r="A985" s="45"/>
      <c r="B985" s="51"/>
      <c r="C985" s="45"/>
      <c r="D985" s="53"/>
      <c r="E985" s="53"/>
      <c r="F985" s="57"/>
      <c r="G985" s="57"/>
      <c r="H985" s="57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</row>
    <row r="986" spans="1:33" ht="21" customHeight="1">
      <c r="A986" s="45"/>
      <c r="B986" s="51"/>
      <c r="C986" s="45"/>
      <c r="D986" s="53"/>
      <c r="E986" s="53"/>
      <c r="F986" s="57"/>
      <c r="G986" s="57"/>
      <c r="H986" s="57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</row>
    <row r="987" spans="1:33" ht="21" customHeight="1">
      <c r="A987" s="45"/>
      <c r="B987" s="51"/>
      <c r="C987" s="45"/>
      <c r="D987" s="53"/>
      <c r="E987" s="53"/>
      <c r="F987" s="57"/>
      <c r="G987" s="57"/>
      <c r="H987" s="57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</row>
    <row r="988" spans="1:33" ht="21" customHeight="1">
      <c r="A988" s="45"/>
      <c r="B988" s="51"/>
      <c r="C988" s="45"/>
      <c r="D988" s="53"/>
      <c r="E988" s="53"/>
      <c r="F988" s="57"/>
      <c r="G988" s="57"/>
      <c r="H988" s="57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</row>
    <row r="989" spans="1:33" ht="21" customHeight="1">
      <c r="A989" s="45"/>
      <c r="B989" s="51"/>
      <c r="C989" s="45"/>
      <c r="D989" s="53"/>
      <c r="E989" s="53"/>
      <c r="F989" s="57"/>
      <c r="G989" s="57"/>
      <c r="H989" s="57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</row>
    <row r="990" spans="1:33" ht="21" customHeight="1">
      <c r="A990" s="45"/>
      <c r="B990" s="51"/>
      <c r="C990" s="45"/>
      <c r="D990" s="53"/>
      <c r="E990" s="53"/>
      <c r="F990" s="57"/>
      <c r="G990" s="57"/>
      <c r="H990" s="57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</row>
    <row r="991" spans="1:33" ht="21" customHeight="1">
      <c r="A991" s="45"/>
      <c r="B991" s="51"/>
      <c r="C991" s="45"/>
      <c r="D991" s="53"/>
      <c r="E991" s="53"/>
      <c r="F991" s="57"/>
      <c r="G991" s="57"/>
      <c r="H991" s="57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</row>
    <row r="992" spans="1:33" ht="21" customHeight="1">
      <c r="A992" s="45"/>
      <c r="B992" s="51"/>
      <c r="C992" s="45"/>
      <c r="D992" s="53"/>
      <c r="E992" s="53"/>
      <c r="F992" s="57"/>
      <c r="G992" s="57"/>
      <c r="H992" s="57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</row>
    <row r="993" spans="1:33" ht="21" customHeight="1">
      <c r="A993" s="45"/>
      <c r="B993" s="51"/>
      <c r="C993" s="45"/>
      <c r="D993" s="53"/>
      <c r="E993" s="53"/>
      <c r="F993" s="57"/>
      <c r="G993" s="57"/>
      <c r="H993" s="57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</row>
    <row r="994" spans="1:33" ht="21" customHeight="1">
      <c r="A994" s="45"/>
      <c r="B994" s="51"/>
      <c r="C994" s="45"/>
      <c r="D994" s="53"/>
      <c r="E994" s="53"/>
      <c r="F994" s="57"/>
      <c r="G994" s="57"/>
      <c r="H994" s="57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</row>
    <row r="995" spans="1:33" ht="21" customHeight="1">
      <c r="A995" s="45"/>
      <c r="B995" s="51"/>
      <c r="C995" s="45"/>
      <c r="D995" s="53"/>
      <c r="E995" s="53"/>
      <c r="F995" s="57"/>
      <c r="G995" s="57"/>
      <c r="H995" s="57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</row>
    <row r="996" spans="1:33" ht="21" customHeight="1">
      <c r="A996" s="45"/>
      <c r="B996" s="51"/>
      <c r="C996" s="45"/>
      <c r="D996" s="53"/>
      <c r="E996" s="53"/>
      <c r="F996" s="57"/>
      <c r="G996" s="57"/>
      <c r="H996" s="57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</row>
    <row r="997" spans="1:33" ht="21" customHeight="1">
      <c r="A997" s="45"/>
      <c r="B997" s="51"/>
      <c r="C997" s="45"/>
      <c r="D997" s="53"/>
      <c r="E997" s="53"/>
      <c r="F997" s="57"/>
      <c r="G997" s="57"/>
      <c r="H997" s="57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</row>
    <row r="998" spans="1:33" ht="21" customHeight="1">
      <c r="A998" s="45"/>
      <c r="B998" s="51"/>
      <c r="C998" s="45"/>
      <c r="D998" s="53"/>
      <c r="E998" s="53"/>
      <c r="F998" s="57"/>
      <c r="G998" s="57"/>
      <c r="H998" s="57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</row>
    <row r="999" spans="1:33" ht="21" customHeight="1">
      <c r="A999" s="45"/>
      <c r="B999" s="51"/>
      <c r="C999" s="45"/>
      <c r="D999" s="53"/>
      <c r="E999" s="53"/>
      <c r="F999" s="57"/>
      <c r="G999" s="57"/>
      <c r="H999" s="57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</row>
    <row r="1000" spans="1:33" ht="21" customHeight="1">
      <c r="A1000" s="45"/>
      <c r="B1000" s="51"/>
      <c r="C1000" s="45"/>
      <c r="D1000" s="53"/>
      <c r="E1000" s="53"/>
      <c r="F1000" s="57"/>
      <c r="G1000" s="57"/>
      <c r="H1000" s="57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</row>
  </sheetData>
  <autoFilter ref="A1:Z78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 VOLTA 409 (เปิดแล้ว)</vt:lpstr>
      <vt:lpstr>นับจำนวน จังหวัด+ตู้+หัว 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kritdanai numpueng</cp:lastModifiedBy>
  <dcterms:modified xsi:type="dcterms:W3CDTF">2024-06-21T02:48:25Z</dcterms:modified>
</cp:coreProperties>
</file>